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ozashvili\Desktop\constraction\Iashvili hospital reabilitation\ER remonti\"/>
    </mc:Choice>
  </mc:AlternateContent>
  <xr:revisionPtr revIDLastSave="0" documentId="13_ncr:1_{0326676A-5392-4A93-85F0-0A1953A3B1C3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თავფურცელი" sheetId="3" r:id="rId1"/>
    <sheet name="ხარჯთაღრიცხვა" sheetId="2" r:id="rId2"/>
  </sheets>
  <definedNames>
    <definedName name="_xlnm._FilterDatabase" localSheetId="1" hidden="1">ხარჯთაღრიცხვა!$A$13:$I$283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2" i="2" l="1"/>
  <c r="H271" i="2"/>
  <c r="H270" i="2"/>
  <c r="H269" i="2"/>
  <c r="H268" i="2"/>
  <c r="H263" i="2"/>
  <c r="H262" i="2"/>
  <c r="H261" i="2"/>
  <c r="H260" i="2"/>
  <c r="H259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7" i="2"/>
  <c r="H96" i="2"/>
  <c r="H95" i="2"/>
  <c r="H94" i="2"/>
  <c r="H93" i="2"/>
  <c r="H92" i="2"/>
  <c r="H90" i="2"/>
  <c r="H84" i="2"/>
  <c r="H83" i="2"/>
  <c r="H82" i="2"/>
  <c r="H80" i="2"/>
  <c r="H79" i="2"/>
  <c r="H78" i="2"/>
  <c r="H77" i="2"/>
  <c r="H76" i="2"/>
  <c r="H75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 s="1"/>
  <c r="H57" i="2"/>
  <c r="H56" i="2" s="1"/>
  <c r="H55" i="2"/>
  <c r="H54" i="2"/>
  <c r="H53" i="2" s="1"/>
  <c r="H52" i="2"/>
  <c r="H51" i="2"/>
  <c r="H50" i="2"/>
  <c r="H49" i="2"/>
  <c r="H48" i="2"/>
  <c r="H47" i="2"/>
  <c r="H44" i="2"/>
  <c r="H43" i="2"/>
  <c r="H40" i="2"/>
  <c r="H39" i="2"/>
  <c r="H36" i="2"/>
  <c r="H33" i="2"/>
  <c r="H32" i="2"/>
  <c r="H29" i="2"/>
  <c r="H27" i="2"/>
  <c r="H26" i="2"/>
  <c r="H24" i="2"/>
  <c r="H23" i="2"/>
  <c r="H21" i="2"/>
  <c r="H20" i="2"/>
  <c r="H19" i="2"/>
  <c r="H18" i="2"/>
  <c r="H17" i="2"/>
  <c r="H16" i="2"/>
  <c r="F272" i="2"/>
  <c r="F271" i="2"/>
  <c r="F270" i="2"/>
  <c r="F269" i="2"/>
  <c r="F268" i="2"/>
  <c r="F263" i="2"/>
  <c r="F262" i="2"/>
  <c r="F261" i="2"/>
  <c r="F260" i="2"/>
  <c r="F259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7" i="2"/>
  <c r="F96" i="2"/>
  <c r="F95" i="2"/>
  <c r="F94" i="2"/>
  <c r="F93" i="2"/>
  <c r="F92" i="2"/>
  <c r="F90" i="2"/>
  <c r="F84" i="2"/>
  <c r="F83" i="2"/>
  <c r="F82" i="2"/>
  <c r="F80" i="2"/>
  <c r="F79" i="2"/>
  <c r="F78" i="2"/>
  <c r="F77" i="2"/>
  <c r="F76" i="2"/>
  <c r="F75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7" i="2"/>
  <c r="F56" i="2" s="1"/>
  <c r="F55" i="2"/>
  <c r="F54" i="2"/>
  <c r="F52" i="2"/>
  <c r="F51" i="2"/>
  <c r="F50" i="2"/>
  <c r="F49" i="2"/>
  <c r="F48" i="2"/>
  <c r="F47" i="2"/>
  <c r="F44" i="2"/>
  <c r="F43" i="2"/>
  <c r="F40" i="2"/>
  <c r="F39" i="2"/>
  <c r="F36" i="2"/>
  <c r="F33" i="2"/>
  <c r="F32" i="2"/>
  <c r="F29" i="2"/>
  <c r="F27" i="2"/>
  <c r="F26" i="2"/>
  <c r="F24" i="2"/>
  <c r="F23" i="2"/>
  <c r="F21" i="2"/>
  <c r="F20" i="2"/>
  <c r="F19" i="2"/>
  <c r="F18" i="2"/>
  <c r="F17" i="2"/>
  <c r="F16" i="2"/>
  <c r="F46" i="2" l="1"/>
  <c r="F74" i="2"/>
  <c r="H15" i="2"/>
  <c r="H91" i="2"/>
  <c r="F58" i="2"/>
  <c r="F15" i="2"/>
  <c r="F53" i="2"/>
  <c r="H46" i="2"/>
  <c r="H74" i="2"/>
  <c r="I49" i="2"/>
  <c r="I60" i="2"/>
  <c r="I68" i="2"/>
  <c r="I77" i="2"/>
  <c r="I92" i="2"/>
  <c r="I54" i="2"/>
  <c r="I64" i="2"/>
  <c r="I72" i="2"/>
  <c r="I96" i="2"/>
  <c r="F91" i="2"/>
  <c r="I29" i="2"/>
  <c r="I57" i="2"/>
  <c r="I56" i="2" s="1"/>
  <c r="J56" i="2" s="1"/>
  <c r="I84" i="2"/>
  <c r="I148" i="2"/>
  <c r="I152" i="2"/>
  <c r="I156" i="2"/>
  <c r="I160" i="2"/>
  <c r="I164" i="2"/>
  <c r="I173" i="2"/>
  <c r="I181" i="2"/>
  <c r="I189" i="2"/>
  <c r="I193" i="2"/>
  <c r="I197" i="2"/>
  <c r="I61" i="2"/>
  <c r="I69" i="2"/>
  <c r="I168" i="2"/>
  <c r="I172" i="2"/>
  <c r="I176" i="2"/>
  <c r="I180" i="2"/>
  <c r="I184" i="2"/>
  <c r="I188" i="2"/>
  <c r="I205" i="2"/>
  <c r="I213" i="2"/>
  <c r="I217" i="2"/>
  <c r="I260" i="2"/>
  <c r="I80" i="2"/>
  <c r="I100" i="2"/>
  <c r="I108" i="2"/>
  <c r="I112" i="2"/>
  <c r="I116" i="2"/>
  <c r="I120" i="2"/>
  <c r="I124" i="2"/>
  <c r="I128" i="2"/>
  <c r="I132" i="2"/>
  <c r="I136" i="2"/>
  <c r="I140" i="2"/>
  <c r="I149" i="2"/>
  <c r="I157" i="2"/>
  <c r="I161" i="2"/>
  <c r="I165" i="2"/>
  <c r="I76" i="2"/>
  <c r="I104" i="2"/>
  <c r="I50" i="2"/>
  <c r="I153" i="2"/>
  <c r="I185" i="2"/>
  <c r="I48" i="2"/>
  <c r="I18" i="2"/>
  <c r="I65" i="2"/>
  <c r="I73" i="2"/>
  <c r="I145" i="2"/>
  <c r="I169" i="2"/>
  <c r="I177" i="2"/>
  <c r="I201" i="2"/>
  <c r="I209" i="2"/>
  <c r="I26" i="2"/>
  <c r="I43" i="2"/>
  <c r="I62" i="2"/>
  <c r="I66" i="2"/>
  <c r="I70" i="2"/>
  <c r="I78" i="2"/>
  <c r="I82" i="2"/>
  <c r="I97" i="2"/>
  <c r="I105" i="2"/>
  <c r="I113" i="2"/>
  <c r="I121" i="2"/>
  <c r="I129" i="2"/>
  <c r="I137" i="2"/>
  <c r="I146" i="2"/>
  <c r="I150" i="2"/>
  <c r="I154" i="2"/>
  <c r="I158" i="2"/>
  <c r="I162" i="2"/>
  <c r="I170" i="2"/>
  <c r="I174" i="2"/>
  <c r="I178" i="2"/>
  <c r="I182" i="2"/>
  <c r="I186" i="2"/>
  <c r="I190" i="2"/>
  <c r="I194" i="2"/>
  <c r="I198" i="2"/>
  <c r="I206" i="2"/>
  <c r="I210" i="2"/>
  <c r="I214" i="2"/>
  <c r="I218" i="2"/>
  <c r="I223" i="2"/>
  <c r="I227" i="2"/>
  <c r="I231" i="2"/>
  <c r="I235" i="2"/>
  <c r="I271" i="2"/>
  <c r="I192" i="2"/>
  <c r="I196" i="2"/>
  <c r="I200" i="2"/>
  <c r="I204" i="2"/>
  <c r="I208" i="2"/>
  <c r="I212" i="2"/>
  <c r="I216" i="2"/>
  <c r="I221" i="2"/>
  <c r="I225" i="2"/>
  <c r="I229" i="2"/>
  <c r="I233" i="2"/>
  <c r="I237" i="2"/>
  <c r="I269" i="2"/>
  <c r="I16" i="2"/>
  <c r="I20" i="2"/>
  <c r="I24" i="2"/>
  <c r="I32" i="2"/>
  <c r="I40" i="2"/>
  <c r="I47" i="2"/>
  <c r="I51" i="2"/>
  <c r="I55" i="2"/>
  <c r="I59" i="2"/>
  <c r="I63" i="2"/>
  <c r="I67" i="2"/>
  <c r="I71" i="2"/>
  <c r="I75" i="2"/>
  <c r="I79" i="2"/>
  <c r="I83" i="2"/>
  <c r="I90" i="2"/>
  <c r="I94" i="2"/>
  <c r="I102" i="2"/>
  <c r="I106" i="2"/>
  <c r="I110" i="2"/>
  <c r="I114" i="2"/>
  <c r="I118" i="2"/>
  <c r="I122" i="2"/>
  <c r="I126" i="2"/>
  <c r="I130" i="2"/>
  <c r="I134" i="2"/>
  <c r="I138" i="2"/>
  <c r="I142" i="2"/>
  <c r="I147" i="2"/>
  <c r="I151" i="2"/>
  <c r="I155" i="2"/>
  <c r="I159" i="2"/>
  <c r="I163" i="2"/>
  <c r="I167" i="2"/>
  <c r="I171" i="2"/>
  <c r="I175" i="2"/>
  <c r="I179" i="2"/>
  <c r="I183" i="2"/>
  <c r="I187" i="2"/>
  <c r="I191" i="2"/>
  <c r="I195" i="2"/>
  <c r="I199" i="2"/>
  <c r="I203" i="2"/>
  <c r="I207" i="2"/>
  <c r="I211" i="2"/>
  <c r="I215" i="2"/>
  <c r="I219" i="2"/>
  <c r="I262" i="2"/>
  <c r="I93" i="2"/>
  <c r="I101" i="2"/>
  <c r="I109" i="2"/>
  <c r="I117" i="2"/>
  <c r="I125" i="2"/>
  <c r="I133" i="2"/>
  <c r="I141" i="2"/>
  <c r="I240" i="2"/>
  <c r="I244" i="2"/>
  <c r="I248" i="2"/>
  <c r="I252" i="2"/>
  <c r="I256" i="2"/>
  <c r="I261" i="2"/>
  <c r="I27" i="2"/>
  <c r="I36" i="2"/>
  <c r="I44" i="2"/>
  <c r="I95" i="2"/>
  <c r="I99" i="2"/>
  <c r="I103" i="2"/>
  <c r="I107" i="2"/>
  <c r="I111" i="2"/>
  <c r="I115" i="2"/>
  <c r="I119" i="2"/>
  <c r="I123" i="2"/>
  <c r="I127" i="2"/>
  <c r="I131" i="2"/>
  <c r="I135" i="2"/>
  <c r="I139" i="2"/>
  <c r="I143" i="2"/>
  <c r="I242" i="2"/>
  <c r="I246" i="2"/>
  <c r="I250" i="2"/>
  <c r="I254" i="2"/>
  <c r="I259" i="2"/>
  <c r="I263" i="2"/>
  <c r="I17" i="2"/>
  <c r="I21" i="2"/>
  <c r="I33" i="2"/>
  <c r="I224" i="2"/>
  <c r="I228" i="2"/>
  <c r="I232" i="2"/>
  <c r="I236" i="2"/>
  <c r="I241" i="2"/>
  <c r="I245" i="2"/>
  <c r="I249" i="2"/>
  <c r="I253" i="2"/>
  <c r="I257" i="2"/>
  <c r="I268" i="2"/>
  <c r="I19" i="2"/>
  <c r="I23" i="2"/>
  <c r="I39" i="2"/>
  <c r="I222" i="2"/>
  <c r="I226" i="2"/>
  <c r="I230" i="2"/>
  <c r="I234" i="2"/>
  <c r="I238" i="2"/>
  <c r="I243" i="2"/>
  <c r="I247" i="2"/>
  <c r="I251" i="2"/>
  <c r="I255" i="2"/>
  <c r="I270" i="2"/>
  <c r="I52" i="2"/>
  <c r="I272" i="2"/>
  <c r="I46" i="2" l="1"/>
  <c r="J46" i="2" s="1"/>
  <c r="I74" i="2"/>
  <c r="J74" i="2" s="1"/>
  <c r="I58" i="2"/>
  <c r="J58" i="2" s="1"/>
  <c r="I15" i="2"/>
  <c r="J15" i="2" s="1"/>
  <c r="I53" i="2"/>
  <c r="J53" i="2" s="1"/>
  <c r="I91" i="2"/>
  <c r="J91" i="2" s="1"/>
  <c r="D266" i="2" l="1"/>
  <c r="D265" i="2"/>
  <c r="D264" i="2"/>
  <c r="D258" i="2"/>
  <c r="D239" i="2"/>
  <c r="D220" i="2"/>
  <c r="D202" i="2"/>
  <c r="H202" i="2" l="1"/>
  <c r="F202" i="2"/>
  <c r="F264" i="2"/>
  <c r="H264" i="2"/>
  <c r="H265" i="2"/>
  <c r="F265" i="2"/>
  <c r="F258" i="2"/>
  <c r="H258" i="2"/>
  <c r="H220" i="2"/>
  <c r="F220" i="2"/>
  <c r="F239" i="2"/>
  <c r="H239" i="2"/>
  <c r="F266" i="2"/>
  <c r="H266" i="2"/>
  <c r="D267" i="2"/>
  <c r="F166" i="2" l="1"/>
  <c r="H166" i="2"/>
  <c r="I266" i="2"/>
  <c r="I265" i="2"/>
  <c r="I264" i="2"/>
  <c r="I202" i="2"/>
  <c r="F267" i="2"/>
  <c r="H267" i="2"/>
  <c r="I220" i="2"/>
  <c r="I239" i="2"/>
  <c r="I258" i="2"/>
  <c r="D144" i="2"/>
  <c r="I267" i="2" l="1"/>
  <c r="I166" i="2" s="1"/>
  <c r="J166" i="2" s="1"/>
  <c r="H144" i="2"/>
  <c r="H98" i="2" s="1"/>
  <c r="F144" i="2"/>
  <c r="F98" i="2" s="1"/>
  <c r="D87" i="2"/>
  <c r="D85" i="2"/>
  <c r="F85" i="2" l="1"/>
  <c r="H85" i="2"/>
  <c r="D88" i="2"/>
  <c r="D89" i="2" s="1"/>
  <c r="H87" i="2"/>
  <c r="F87" i="2"/>
  <c r="I144" i="2"/>
  <c r="I98" i="2" s="1"/>
  <c r="J98" i="2" s="1"/>
  <c r="D86" i="2"/>
  <c r="H88" i="2" l="1"/>
  <c r="I85" i="2"/>
  <c r="F89" i="2"/>
  <c r="H89" i="2"/>
  <c r="F88" i="2"/>
  <c r="I87" i="2"/>
  <c r="F86" i="2"/>
  <c r="F81" i="2" s="1"/>
  <c r="H86" i="2"/>
  <c r="I88" i="2"/>
  <c r="D41" i="2"/>
  <c r="D42" i="2"/>
  <c r="H81" i="2" l="1"/>
  <c r="I86" i="2"/>
  <c r="I89" i="2"/>
  <c r="H42" i="2"/>
  <c r="F42" i="2"/>
  <c r="H41" i="2"/>
  <c r="F41" i="2"/>
  <c r="D31" i="2"/>
  <c r="D45" i="2"/>
  <c r="D38" i="2"/>
  <c r="D37" i="2"/>
  <c r="D35" i="2"/>
  <c r="D34" i="2"/>
  <c r="D30" i="2"/>
  <c r="D28" i="2"/>
  <c r="D25" i="2"/>
  <c r="I81" i="2" l="1"/>
  <c r="J81" i="2" s="1"/>
  <c r="I41" i="2"/>
  <c r="H30" i="2"/>
  <c r="F30" i="2"/>
  <c r="H38" i="2"/>
  <c r="F38" i="2"/>
  <c r="H34" i="2"/>
  <c r="F34" i="2"/>
  <c r="H45" i="2"/>
  <c r="F45" i="2"/>
  <c r="H25" i="2"/>
  <c r="F25" i="2"/>
  <c r="F35" i="2"/>
  <c r="H35" i="2"/>
  <c r="F31" i="2"/>
  <c r="H31" i="2"/>
  <c r="I42" i="2"/>
  <c r="F28" i="2"/>
  <c r="H28" i="2"/>
  <c r="H37" i="2"/>
  <c r="F37" i="2"/>
  <c r="F22" i="2" l="1"/>
  <c r="H22" i="2"/>
  <c r="H273" i="2" s="1"/>
  <c r="I28" i="2"/>
  <c r="I37" i="2"/>
  <c r="I31" i="2"/>
  <c r="I35" i="2"/>
  <c r="I25" i="2"/>
  <c r="I34" i="2"/>
  <c r="I30" i="2"/>
  <c r="I45" i="2"/>
  <c r="I38" i="2"/>
  <c r="I22" i="2" l="1"/>
  <c r="I273" i="2" l="1"/>
  <c r="J22" i="2"/>
  <c r="F273" i="2" l="1"/>
  <c r="I274" i="2" l="1"/>
  <c r="I275" i="2" s="1"/>
  <c r="I276" i="2" s="1"/>
  <c r="I277" i="2" s="1"/>
  <c r="J273" i="2"/>
  <c r="I278" i="2" l="1"/>
  <c r="I279" i="2" s="1"/>
  <c r="I280" i="2" l="1"/>
  <c r="I281" i="2" s="1"/>
  <c r="I282" i="2" l="1"/>
  <c r="I283" i="2" s="1"/>
  <c r="A8" i="3" s="1"/>
</calcChain>
</file>

<file path=xl/sharedStrings.xml><?xml version="1.0" encoding="utf-8"?>
<sst xmlns="http://schemas.openxmlformats.org/spreadsheetml/2006/main" count="547" uniqueCount="291">
  <si>
    <t>№</t>
  </si>
  <si>
    <t>კვ.მ.</t>
  </si>
  <si>
    <t>ჭერების დემონტაჟი</t>
  </si>
  <si>
    <t>ფანჯრებისათვის კედლის ფრაგმენტის დემონტაჟი</t>
  </si>
  <si>
    <t>დემონტაჟი</t>
  </si>
  <si>
    <t>ტ</t>
  </si>
  <si>
    <t xml:space="preserve"> კარკასი</t>
  </si>
  <si>
    <t>კგ</t>
  </si>
  <si>
    <t>მ2</t>
  </si>
  <si>
    <t>სულ:</t>
  </si>
  <si>
    <t>ზედნადები ხარჯები</t>
  </si>
  <si>
    <t>გეგმიური დაგროვება (მოგება)</t>
  </si>
  <si>
    <t>გაუთვალისწინებული ხარჯები</t>
  </si>
  <si>
    <t>ჯამი</t>
  </si>
  <si>
    <t>იატაკების დემონტაჟი ვინილი და მეთლახი</t>
  </si>
  <si>
    <t>საამშენებლო ნაგვის ტრანსპორტირება 25 კმ მანძილზე</t>
  </si>
  <si>
    <t>თვითსწორებადი იატაკი  მოწყობა</t>
  </si>
  <si>
    <t>კარკასის ელემენტები</t>
  </si>
  <si>
    <t>თაბაშირ-მუყაოს ფილა</t>
  </si>
  <si>
    <t>ქვა-ბამბა</t>
  </si>
  <si>
    <t>კედლების მოპირკეთება კაფელის ფილებით</t>
  </si>
  <si>
    <t>კაფელის ფილა</t>
  </si>
  <si>
    <t>ვინილის იატაკის მოწყობა</t>
  </si>
  <si>
    <t>იატაკზე მეტლახის ფილების დაგება</t>
  </si>
  <si>
    <t>მეტლახის ფილა</t>
  </si>
  <si>
    <t>შეკიდული ჭერის მოწყობა თაბაშირ-მუყაოს ფილებით</t>
  </si>
  <si>
    <t xml:space="preserve">თაბაშირ-მუყაოს ჭერის დამუშავება და შეღებვა  (საღებავი: წყალგამძლე და რეცხვადი ლატექსის ბაზაზე) </t>
  </si>
  <si>
    <t>წებოცემენტი</t>
  </si>
  <si>
    <t xml:space="preserve">ტიხრების მოწყობა  თაბაშირ მუყაოს ფილებით  ბგერა-იზოლაციით </t>
  </si>
  <si>
    <t xml:space="preserve">სატრანსპორტო ხარჯი </t>
  </si>
  <si>
    <t>სამუშაოების დასახელება</t>
  </si>
  <si>
    <t>განზომილება</t>
  </si>
  <si>
    <t>რაოდენობა</t>
  </si>
  <si>
    <t>თაბაშირ-მუყაოს ფილა (ჩვეულებრივი)</t>
  </si>
  <si>
    <t>თაბაშირ-მუყაოს ფილა (ნესტგამძლე)</t>
  </si>
  <si>
    <t>მ3</t>
  </si>
  <si>
    <t>თაბაშირ მუყაოს ტიხრების შეფითხვა და შეღებვა (საღებავი: წყალგამძლე და რეცხვადი ლატექსის ბაზაზე)</t>
  </si>
  <si>
    <t>ბლოკის კედლების შეფუთვა თაბ/მუყაოს ფილებით (დაზიანებულ ადგილებზე)</t>
  </si>
  <si>
    <t>საამშენებლო ნაგვის გამოტანა სათავსოდან და დატვირთვა ავტომანქანაზე</t>
  </si>
  <si>
    <t xml:space="preserve"> არმსტრონგის შეკიდული ჭერის მოწყობა კარკასის ელემენტებით </t>
  </si>
  <si>
    <t>wyalmomarageba</t>
  </si>
  <si>
    <t>m</t>
  </si>
  <si>
    <t>polipropilenis muxli  Ø20-1/2" Sida xraxniT</t>
  </si>
  <si>
    <t>c</t>
  </si>
  <si>
    <t>ventili kuTxovani 1/2" (arko)</t>
  </si>
  <si>
    <t>ventili d-20 mm</t>
  </si>
  <si>
    <t>ventili d-40 mm</t>
  </si>
  <si>
    <t xml:space="preserve">damxmare masalebi </t>
  </si>
  <si>
    <t>komp.</t>
  </si>
  <si>
    <t>arsebul wylis qselTan mierTeba fasonuri nawilebiT, filtiT, wyalmzomiT da SemaerTebeli detalebiT</t>
  </si>
  <si>
    <t>cali</t>
  </si>
  <si>
    <t xml:space="preserve">sxvadasxva fasonuri nawilebi </t>
  </si>
  <si>
    <t>kanalizacia</t>
  </si>
  <si>
    <t>polieTilenis kanalizaciis mili Ø100mm fasonuri nawilebiT</t>
  </si>
  <si>
    <t>polieTilenis kanalizaciis mili Ø50mm fasonuri nawilebiT</t>
  </si>
  <si>
    <t>trapi Ø50 mm</t>
  </si>
  <si>
    <t>reviziza Ø100mm</t>
  </si>
  <si>
    <t>arsebul kanalizaciis qselTan mierTeba</t>
  </si>
  <si>
    <t>gare qseli</t>
  </si>
  <si>
    <t xml:space="preserve">rk/betonis Wis Ziri </t>
  </si>
  <si>
    <t xml:space="preserve">Tujis xufi betonis CarCoTi mrgvali (daxuruli) </t>
  </si>
  <si>
    <t>kompl.</t>
  </si>
  <si>
    <t xml:space="preserve">miwis gaTxra meqanizmiT </t>
  </si>
  <si>
    <t>igive xeliT</t>
  </si>
  <si>
    <t xml:space="preserve">milebis Zirze qviSis sagebis mowyoba 10 sm-sisqiT </t>
  </si>
  <si>
    <t>milebis Tavze qviSa-xreSis fenilis dayra xeliT, fenobrivi datkepvniT</t>
  </si>
  <si>
    <t>Txrilis amovseba adgilobrivi gruntiT</t>
  </si>
  <si>
    <t>xelsawyoebi</t>
  </si>
  <si>
    <t>unitazi Camreczi avziT, eqscentrikiT, ventiliT da moqnili SlangiT</t>
  </si>
  <si>
    <t>SezRuduli SesaZleblobebis mqone pirebisTvis unitazi Camreczi avziT, eqscentrikiT, ventiliT da moqnili SlangiT</t>
  </si>
  <si>
    <t>xelsabani Semrevi onkaniT, sifoniT da moqnili SlangebiT</t>
  </si>
  <si>
    <t>3ᴵ</t>
  </si>
  <si>
    <t>xelsabani (მეორადი გამოყენების) Semrevi onkaniT, sifoniT da moqnili SlangebiT</t>
  </si>
  <si>
    <t xml:space="preserve">uJangavi metalis  niJara Semrevi onkaniT da sifoniT </t>
  </si>
  <si>
    <t>saSxapes qveSi Semrevi onkaniT da makompleqtebeli nawilebiT</t>
  </si>
  <si>
    <t>სარემონტო სამუშაოები</t>
  </si>
  <si>
    <t>კედლების დემონტაჟი (თაბ/მუყაოს ტიხრები) ნაწილობრივ</t>
  </si>
  <si>
    <t>polipropilenis  milebi Øდ40 მმ fasonuri nawilebiT</t>
  </si>
  <si>
    <t>polipropilenis  milebi Øდ32 მმ fasonuri nawilebiT</t>
  </si>
  <si>
    <t>polipropilenis  milebi Øდ25 მმ fasonuri nawilebiT</t>
  </si>
  <si>
    <t>polipropilenis  milebi Øდ20 მმ fasonuri nawilebiT</t>
  </si>
  <si>
    <t>polipropilenis  minaboWkovani milebi დ32მმfasonuri nawilebiT</t>
  </si>
  <si>
    <t>rk/betonis kanalizaciis Wa (rgolebi) h=1000 d=1000</t>
  </si>
  <si>
    <t>გამ.კარადა 600X400X2000</t>
  </si>
  <si>
    <t>კომპლ.</t>
  </si>
  <si>
    <t xml:space="preserve">ავტომატური ამომრთველი 400ა. 3 პოლუსა </t>
  </si>
  <si>
    <t>ც</t>
  </si>
  <si>
    <t xml:space="preserve">ავტომატური ამომრთველი 200ა. 3 პოლუსა </t>
  </si>
  <si>
    <t xml:space="preserve">ავტომატური ამომრთველი 40ა. 3 პოლუსა </t>
  </si>
  <si>
    <t xml:space="preserve">ავტომატური ამომრთველი 20ა. 3 პოლუსა </t>
  </si>
  <si>
    <t xml:space="preserve">ავტომატური ამომრთველი 10ა. 3 პოლუსა </t>
  </si>
  <si>
    <t xml:space="preserve">ავტომატური ამომრთველი 6ა. 3 პოლუსა </t>
  </si>
  <si>
    <t>ავტომატური ამომრთველი 20ა. 1 პოლუსა</t>
  </si>
  <si>
    <t>ავტომატური ამომრთველი 16ა. 1 პოლუსა</t>
  </si>
  <si>
    <t>ავტომატური ამომრთველი 10ა. 1 პოლუსა</t>
  </si>
  <si>
    <t>ავტომატური ამომრთველი 6ა. 1 პოლუსა</t>
  </si>
  <si>
    <t>კონტაქტორი N/O, 25A, 2/პ</t>
  </si>
  <si>
    <t>დამხმარე სამონტაჟო მასალა</t>
  </si>
  <si>
    <t>გამ.კარადა გარე მონტაჟის 24 მოდულიანი</t>
  </si>
  <si>
    <t xml:space="preserve">ავტომატური ამომრთველი 32ა. 3 პოლუსა </t>
  </si>
  <si>
    <t>კაბელი NYM- 2X1,5მმ2</t>
  </si>
  <si>
    <t>მეტრი</t>
  </si>
  <si>
    <t>კაბელი NYM- 3X1,5მმ2</t>
  </si>
  <si>
    <t>კაბელი NYM- 3X2,5მმ2</t>
  </si>
  <si>
    <t>კაბელი NYM- 5X1,5მმ2</t>
  </si>
  <si>
    <t>კაბელი NYM- 5X2,5მმ2</t>
  </si>
  <si>
    <t>კაბელი NYY- 5X6მმ2</t>
  </si>
  <si>
    <t>კაბელი NYY- 4X95+1X50მმ2</t>
  </si>
  <si>
    <t>როზეტი 2პ+E</t>
  </si>
  <si>
    <t>ცალი</t>
  </si>
  <si>
    <t>როზეტი 2პ+E, IP-54</t>
  </si>
  <si>
    <t>1-იანი ჩამრთველი</t>
  </si>
  <si>
    <t>2-იანი ჩამრთველი</t>
  </si>
  <si>
    <t>1-იანი რევერსული ჩამრთველი</t>
  </si>
  <si>
    <t>2-იანი რევერსული ჩამრთველი</t>
  </si>
  <si>
    <t>პანელების დაერთება</t>
  </si>
  <si>
    <t>ავარიული გასასვლელის  მანიშნებელი (EXIთ)</t>
  </si>
  <si>
    <t>სანათი LED  4000K IP54. 15ჭ.</t>
  </si>
  <si>
    <t>კედლის ბრა (სანკვანძში)</t>
  </si>
  <si>
    <t>საქვაბეს სანათი LED  4000K IP54. 2X12ჭ.</t>
  </si>
  <si>
    <t xml:space="preserve">სანათი LED პანელ 29W.
595 ხ 595 მმ. 
</t>
  </si>
  <si>
    <t>სანათი 2165-LS SMD2835 240  LED HIGH LUMEN 4000K IP20. 120ჭ.</t>
  </si>
  <si>
    <t xml:space="preserve">დიოდური ლენტა _x000D_
</t>
  </si>
  <si>
    <t>გამანაწილებელი კოლოფი 85X85 ხუფით</t>
  </si>
  <si>
    <t xml:space="preserve">როზეტის ბუდე </t>
  </si>
  <si>
    <t>ლითონის პერფორირებული საკაბელო ხონჩა 100X50 ყველა საჭირო აქსესუარით</t>
  </si>
  <si>
    <t>ლითონის პერფორირებული საკაბელო ხონჩა 200X50 ყველა საჭირო აქსესუარით</t>
  </si>
  <si>
    <t>ვერტიკალური კიბისებრი საკაბელო ხონჩა 200X50 ყველა საჭირო აქსესუარით</t>
  </si>
  <si>
    <t>სამონტაჟო ხისტი მილი დ-20</t>
  </si>
  <si>
    <t>გოფრირებული მილი დ-20</t>
  </si>
  <si>
    <t xml:space="preserve">სამისამართო სახანძრო სიგნალიზაციის პანელი </t>
  </si>
  <si>
    <t>სახანძრო კვამლის დეტექტორი+ბაზა</t>
  </si>
  <si>
    <t>თბური დეტექტორი+ბაზა</t>
  </si>
  <si>
    <t>სახანძრო სიგნალიზაციის საგანგაშო ღილაკი</t>
  </si>
  <si>
    <t>სირენა</t>
  </si>
  <si>
    <t>აკუმულატორი 12ვ/7A</t>
  </si>
  <si>
    <t>სამისამართო სარელეო ბლოკი</t>
  </si>
  <si>
    <t>სახანძრო სიგნალიზაციის კაბელი 1X2X0.8მმ2</t>
  </si>
  <si>
    <t>UPS.უწყვეტი კვების ბლოკი. 1ფაზა, 3000ვა.</t>
  </si>
  <si>
    <t>ელ. დამაგრძელებელი 5 როზეტზე 16ა.</t>
  </si>
  <si>
    <t xml:space="preserve">24 პორტიანი კომპიუტერული  სვიჩიღჟ-45 აუტოსენსინგ 10/100/1000 </t>
  </si>
  <si>
    <t>კომპიუტერული პაჩ-პანელი 24 პორტი</t>
  </si>
  <si>
    <t xml:space="preserve">კომპიუტერული როზეტი ღჟ-45 </t>
  </si>
  <si>
    <t>კომპიუტერული კაბელი FთP/ ჩატ-6ე</t>
  </si>
  <si>
    <t>სამონტაჟო რეკი  19"  42U.გამაგრილებელი ფენით, ყველა საჭირო აქსესუარით</t>
  </si>
  <si>
    <t>ქსელური ვიდეოკამერა 3მეგაპიქსელი.</t>
  </si>
  <si>
    <t>NVR ქსელური ჩამწერი მოწყობილობა, 20 ვიდეო კამერაზე, მინიმუმ 14 დღიანი ჩაწერის შენახვის მეხსიერებით.</t>
  </si>
  <si>
    <t>ტესტირებისა და ტრეინინგის სამუშაოები</t>
  </si>
  <si>
    <t>ელექტროობა და სუსტი დენები</t>
  </si>
  <si>
    <t>გათბობა-გაგრილება-კონდიცირება</t>
  </si>
  <si>
    <t>მაცივარ დანადგარი ჩილერი (თბური ტუმბო) მომუშავე ეკოლოგიურად სუფთა ფრეონზე ღ-410 ავზი აკუმულატორით-300 ლიტრი, გაგრილება  200 კვ (გარე ჰაერის ტემპერატურა +38ჩ°) გათბობა 120 კვ  მართვის პანლით, წყლის მოძრაობით გადამცემით, ფილტრით და ანტივიბრაციული ამბარებით</t>
  </si>
  <si>
    <t xml:space="preserve"> კომპ. </t>
  </si>
  <si>
    <t>გათბობის ფოლადის ქვაბი სიმძლავრით 139 კვ შესაბამისი ბუნებრივ აირზე მომუშავე სანთურით მაკომპლექტებელი ნაწილებით და შემაერთებელი დეტალებით</t>
  </si>
  <si>
    <t xml:space="preserve"> ც </t>
  </si>
  <si>
    <t>ტევადურიბოილერი მოწულობით 800 ლიტრი მაკომპლექტებელი ნაწილებით და შემაერთებელი დეტალებით</t>
  </si>
  <si>
    <t xml:space="preserve"> კომპ </t>
  </si>
  <si>
    <t>მაცივარ დანადგარების ატანა სახურავზე ამწეს მეშვეობით</t>
  </si>
  <si>
    <t>ტუმბო საცირკულაციო Q=20 მ3/ს H=15 მ (მაკომპლექტებელი  ნაწილებით: მილტუჩებით, შუასადები ჭანჭიკი და ა.შ)</t>
  </si>
  <si>
    <t>ტუმბო საცირკულაციო Q=15 მ3/ს H=15 მ (მაკომპლექტებელი  ნაწილებით: მილტუჩებით, შუასადები ჭანჭიკი და ა.შ)</t>
  </si>
  <si>
    <t>ტუმბო საცირკულაციო Q=5 მ3/ს H=6 მ (მაკომპლექტებელი  ნაწილებით: მილტუჩებით, შუასადები ჭანჭიკი და ა.შ)</t>
  </si>
  <si>
    <t>ტუმბო საცირკულაციო Q=2.5 მ3/ს H=3 მ (მაკომპლექტებელი  ნაწილებით: მილტუჩებით, შუასადები ჭანჭიკი და ა.შ)</t>
  </si>
  <si>
    <t>ტუმბო საცირკულაციო Q=6 მ3/ს H=5 მ (მაკომპლექტებელი  ნაწილებით: მილტუჩებით, შუასადები ჭანჭიკი და ა.შ)</t>
  </si>
  <si>
    <t>ტუმბო საცირკულაციო Q=15 მ3/ს H=10 მ (მაკომპლექტებელი  ნაწილებით: მილტუჩებით, შუასადები ჭანჭიკი და ა.შ)</t>
  </si>
  <si>
    <t>ტუმბო საცირკულაციო Q=3.5 მ3/ს H=8 მ (მაკომპლექტებელი  ნაწილებით: მილტუჩებით, შუასადები ჭანჭიკი და ა.შ)</t>
  </si>
  <si>
    <t>ტუმბო საცირკულაციო Q=2.5 მ3/ს H=2 მ (მაკომპლექტებელი  ნაწილებით: მილტუჩებით, შუასადები ჭანჭიკი და ა.შ)</t>
  </si>
  <si>
    <t>ლითონკონსტრუქციის მოწყობა გამანაწილებელი კოლექტორის დასამაგრებლად</t>
  </si>
  <si>
    <t xml:space="preserve"> კონსტ. </t>
  </si>
  <si>
    <t>ფოლადის კოლექტორი დ-200 მმ</t>
  </si>
  <si>
    <t>ფოლადის კოლექტორი დ-150 მმ</t>
  </si>
  <si>
    <t>საფართოებელი ავზი 100 ლ</t>
  </si>
  <si>
    <t>საფართოებელი ავზი 80 ლ</t>
  </si>
  <si>
    <t>საფართოებელი ავზი 50 ლ</t>
  </si>
  <si>
    <t>წყლიის მოძრაობის რელე</t>
  </si>
  <si>
    <t>ურდული  DN-100</t>
  </si>
  <si>
    <t>ურდული DN-80</t>
  </si>
  <si>
    <t>ურდული DN-50</t>
  </si>
  <si>
    <t>მილტუჩი  DN-100</t>
  </si>
  <si>
    <t>მილტუჩი  DN-80</t>
  </si>
  <si>
    <t>მილტუჩი  DN-50</t>
  </si>
  <si>
    <t>ვენტილი დ-90მმ</t>
  </si>
  <si>
    <t>ვენტილი დ-75მმ</t>
  </si>
  <si>
    <t>ვენტილი დ-63მმ</t>
  </si>
  <si>
    <t>ვენტილი დ-50მმ</t>
  </si>
  <si>
    <t>ვენტილი დ-40მმ</t>
  </si>
  <si>
    <t>ვენტილი დ-320მმ</t>
  </si>
  <si>
    <t>ამერიკანკა შიდა ხრახნით დ-90 მმ</t>
  </si>
  <si>
    <t>ამერიკანკა შიდა ხრახნით დ-75 მმ</t>
  </si>
  <si>
    <t>ამერიკანკა შიდა ხრახნით დ-63 მმ</t>
  </si>
  <si>
    <t>ამერიკანკა შიდა ხრახნით დ-50 მმ</t>
  </si>
  <si>
    <t>ამერიკანკა შიდა ხრახნით დ-40 მმ</t>
  </si>
  <si>
    <t>ამერიკანკა შიდა ხრახნით დ-32 მმ</t>
  </si>
  <si>
    <t>უკუსარქველი DN-50</t>
  </si>
  <si>
    <t>ფილტრი DN-100</t>
  </si>
  <si>
    <t>ვენტილი 1-1/4""</t>
  </si>
  <si>
    <t>ვენტილი 1""</t>
  </si>
  <si>
    <t xml:space="preserve">მანომეტრი </t>
  </si>
  <si>
    <t>დამცავი სარქველი</t>
  </si>
  <si>
    <t>ჰაერგამშვები ავტომატიური</t>
  </si>
  <si>
    <t>ვენტილი 1/2"</t>
  </si>
  <si>
    <t>ფოლადის მილი დ-125 მმ (კედლის სისქე არანაკლები 3.5 მმ)</t>
  </si>
  <si>
    <t xml:space="preserve"> მ </t>
  </si>
  <si>
    <t>შემაერთებელი და ფასონური დეტალები ფოლადის (სხვადახვა დიამეტრის)</t>
  </si>
  <si>
    <t xml:space="preserve"> კომპლ </t>
  </si>
  <si>
    <t>შემაერთებელი და ფასონური დეტალები პოლიპროპილენის (სხვადახვა დიამეტრის)</t>
  </si>
  <si>
    <t>საკვამურის მოწყობა -200 მმ იზოლირებული მინაბამბით და თუნუქის გარსაცმით</t>
  </si>
  <si>
    <t xml:space="preserve">სამონტაჟო კომპლექტი </t>
  </si>
  <si>
    <t>მოთუთიებული თუნუქის ჰაერსატარი სისქით 0,55 მმ (მილტუჩით) და სამაგრი ელემენტებით</t>
  </si>
  <si>
    <t xml:space="preserve"> კვ მ </t>
  </si>
  <si>
    <t>დრეკადი იზოლირებული ჰაერსატარი დ-150 მმ</t>
  </si>
  <si>
    <t>კაუჩუკის თბოიზოლაცია D9 მმ</t>
  </si>
  <si>
    <t>გამწოვ-მოდინებითი ორრიგიანი ცხაურა დემფერით 200X200</t>
  </si>
  <si>
    <t xml:space="preserve"> ცალი </t>
  </si>
  <si>
    <t>გამწოვ-მოდინებითი ორრიგიანი ცხაურა დემფერით 200X300</t>
  </si>
  <si>
    <t>გარე ცხაურა 400X600</t>
  </si>
  <si>
    <t>სამაგრი ელემენტები</t>
  </si>
  <si>
    <t>ჰაერსატარებზე მოთუთიებული გარსაცმის მოწყობა სახურავე 0.4 მმ</t>
  </si>
  <si>
    <t>გამწოვი მრგვალი არხული ვენტილატორი _x000D_
(სიჩქარის რეგულირების საშუალებით)ჰაერი ხარჯით-300 მ3/ს დაწნევით 250 პა ჰაერის ფილტით, ხმის მაყუჩით</t>
  </si>
  <si>
    <t>ფილტრ-ბოქსი წნევის დიფერენციალური_x000D_
გადამცემით, პერფორირებული ცხაურით_x000D_
ჰეპა ფილტრით H-13 ზომით 610X610X50_x000D_
საწყისი წნევა-170 პა</t>
  </si>
  <si>
    <t>დრეკადი იზოლირებული ჰაერსატარი -200 მმ</t>
  </si>
  <si>
    <t>დრეკადი იზოლირებული ჰაერსატარი -150 მმ</t>
  </si>
  <si>
    <t>გარე ცხაურა 400X300</t>
  </si>
  <si>
    <t>გარე ცხაურა დ-150 მმ</t>
  </si>
  <si>
    <t>გამწოვი დიფუზორი 150*150 მმ</t>
  </si>
  <si>
    <t>მოთუთიებული თუნუქის ჰაერსატარი სისქით 0,55 მმ</t>
  </si>
  <si>
    <t>გარე კედლებზე ხვრელების გამონგრევა ჰაერსატარების გასაყვანად</t>
  </si>
  <si>
    <t>არხული ტიპის ფანკოილი სიმძლავრით გათბობაზე 5.3 კვ გაგრილებაზე 3.1 კვ, , კომპლექტში მართვის პულტით, სამსვლიანი სარქველით , ჩამკეთ-მარეგულირებელი ვენტილებით, სადრენაჟო ტუმბო, მოდინებითი ცხაურა და სარევიზიო ლუქი ცხაურით</t>
  </si>
  <si>
    <t>არხული ტიპის ფანკოილი სიმძლავრით გათბობაზე 6.8 კვ გაგრილებაზე 4 კვ, , კომპლექტში მართვის პულტით, სამსვლიანი სარქველით , ჩამკეთ-მარეგულირებელი ვენტილებით და სადრენაჟო ტუმბო, მოდინებითი ცხაურა და სარევიზიო ლუქი ცხაურით</t>
  </si>
  <si>
    <t>არხული ტიპის ფანკოილი სიმძლავრით გათბობაზე 9.8 კვ გაგრილებაზე 5.8 კვ, , კომპლექტში მართვის პულტით, სამსვლიანი სარქველით , ჩამკეთ-მარეგულირებელი ვენტილებით და სადრენაჟო ტუმბო, მოდინებითი ცხაურა და სარევიზიო ლუქი ცხაურით</t>
  </si>
  <si>
    <t>არხული ტიპის ფანკოილი სიმძლავრით გათბობაზე 9.7 კვ გაგრილებაზე 6.6 კვ, , კომპლექტში მართვის პულტით, სამსვლიანი სარქველით , ჩამკეთ-მარეგულირებელი ვენტილებით და სადრენაჟო ტუმბო, მოდინებითი ცხაურა და სარევიზიო ლუქი ცხაურით</t>
  </si>
  <si>
    <t>ფანკოილების სამაგრი ელემენტები</t>
  </si>
  <si>
    <t>მინაბოჭკოვანი მილი 90 (ფასონური ნაწილებით)</t>
  </si>
  <si>
    <t>მინაბოჭკოვანი მილი 75  (ფასონური ნაწილებით)</t>
  </si>
  <si>
    <t>მინაბოჭკოვანი მილი 63  (ფასონური ნაწილებით)</t>
  </si>
  <si>
    <t>მინაბოჭკოვანი მილი 50  (ფასონური ნაწილებით)</t>
  </si>
  <si>
    <t>მინაბოჭკოვანი მილი 40  (ფასონური ნაწილებით)</t>
  </si>
  <si>
    <t>მინაბოჭკოვანი მილი 32 (ფასონური ნაწილებით)</t>
  </si>
  <si>
    <t>მინაბოჭკოვანი მილი 25  (ფასონური ნაწილებით)</t>
  </si>
  <si>
    <t>კაუჩუკის თბოიზოლაცია დ-95,80,68,მმ</t>
  </si>
  <si>
    <t>კაუჩუკის თბოიზოლაცია დ-43,35,28 მმ</t>
  </si>
  <si>
    <t>მილების სამაგრი ელემენტები</t>
  </si>
  <si>
    <t>სახვადასახვა დიამეტრის პოლიპროპილენის ფასონური ნაწილები</t>
  </si>
  <si>
    <t>მილი პოლიპროპილენის დრენაჟის დ-50 მმ  (ფასონური ნაწილებით)</t>
  </si>
  <si>
    <t>მილი პოლიპროპილენის დრენაჟის დ-40 მმ  (ფასონური ნაწილებით)</t>
  </si>
  <si>
    <t>მილი პოლიპროპილენის დრენაჟის დ-32 მმ  (ფასონური ნაწილებით)</t>
  </si>
  <si>
    <r>
      <t>კედლების (თაბ/მუყაოს შეფუთვის შეფითხვა და შეღებვა 211.4 მ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Sylfaen"/>
        <family val="1"/>
        <charset val="204"/>
      </rPr>
      <t xml:space="preserve"> ძველი საღებავის ჩამოფხეკით  (საღებავი: წყალგამძლე და რეცხვადი ლატექსის ბაზაზე) </t>
    </r>
  </si>
  <si>
    <r>
      <t>polipropilenis  minaboWkovani milebi</t>
    </r>
    <r>
      <rPr>
        <b/>
        <sz val="11"/>
        <color theme="1"/>
        <rFont val="AcadNusx"/>
      </rPr>
      <t xml:space="preserve"> </t>
    </r>
    <r>
      <rPr>
        <sz val="11"/>
        <color theme="1"/>
        <rFont val="AcadNusx"/>
      </rPr>
      <t>Øდ40 მმ fasonuri nawilebiT</t>
    </r>
  </si>
  <si>
    <r>
      <t>polipropilenis  minaboWkovani milebi</t>
    </r>
    <r>
      <rPr>
        <b/>
        <sz val="11"/>
        <color theme="1"/>
        <rFont val="AcadNusx"/>
      </rPr>
      <t xml:space="preserve"> </t>
    </r>
    <r>
      <rPr>
        <sz val="11"/>
        <color theme="1"/>
        <rFont val="AcadNusx"/>
      </rPr>
      <t>Øდ25მმ fasonuri nawilebiT</t>
    </r>
  </si>
  <si>
    <r>
      <t>polipropilenis  minaboWkovani milebi</t>
    </r>
    <r>
      <rPr>
        <b/>
        <sz val="11"/>
        <color theme="1"/>
        <rFont val="AcadNusx"/>
      </rPr>
      <t xml:space="preserve"> </t>
    </r>
    <r>
      <rPr>
        <sz val="11"/>
        <color theme="1"/>
        <rFont val="AcadNusx"/>
      </rPr>
      <t>Øდ20მმ fasonuri nawilebiT</t>
    </r>
  </si>
  <si>
    <r>
      <t>m</t>
    </r>
    <r>
      <rPr>
        <vertAlign val="superscript"/>
        <sz val="11"/>
        <color theme="1"/>
        <rFont val="AcadNusx"/>
      </rPr>
      <t>3</t>
    </r>
    <r>
      <rPr>
        <sz val="10"/>
        <rFont val="Arial"/>
        <family val="2"/>
      </rPr>
      <t/>
    </r>
  </si>
  <si>
    <r>
      <t>გამწოვ-მოდინებითი სავენტილაციო_x000D_
დანადგარი რეკუპერატორით_x000D_
ჰაერი მიწოდება-2800 მ3/ს გაწოვა-2100 მ3/ს _x000D_
დაწნევით 600 პა_x000D_
ზამთრის პერიოდში</t>
    </r>
    <r>
      <rPr>
        <sz val="11"/>
        <rFont val="Calibri"/>
        <family val="2"/>
      </rPr>
      <t xml:space="preserve"> D</t>
    </r>
    <r>
      <rPr>
        <sz val="11"/>
        <rFont val="AcadNusx"/>
      </rPr>
      <t xml:space="preserve">თ=80-60ჩ გათბობა-20 კვ_x000D_
ზაფხულის პერიოდში თ1/თ2=7/12ჩ გაგრილება-28 კვ_x000D_
აღჭურვილი სრული ავტომატიკით _x000D_
ჰაერის ფილტრებით </t>
    </r>
    <r>
      <rPr>
        <sz val="11"/>
        <rFont val="Calibri"/>
        <family val="2"/>
      </rPr>
      <t>G</t>
    </r>
    <r>
      <rPr>
        <sz val="11"/>
        <rFont val="AcadNusx"/>
      </rPr>
      <t>-4, ხმის მაყუჩებით_x000D_
(დანადგარი-გარე დაყენების)</t>
    </r>
  </si>
  <si>
    <r>
      <t>მოდინებითი სავენტილაციო დანადგარი ჰაერი ხარჯით-400 მ3/ს დაწნევით 700 პა_x000D_
ზამთრის პერიოდში</t>
    </r>
    <r>
      <rPr>
        <sz val="11"/>
        <rFont val="Calibri"/>
        <family val="2"/>
      </rPr>
      <t xml:space="preserve"> D</t>
    </r>
    <r>
      <rPr>
        <sz val="11"/>
        <rFont val="AcadNusx"/>
      </rPr>
      <t xml:space="preserve">თ=80-60ჩ გათბობა-5.2 კვ_x000D_
ზაფხულის პერიოდში თ1/თ2=7/12ჩ გაგრილება-9.7 კვ_x000D_
აღჭურვილი სრული ავტომატიკით _x000D_
ჰაერის ფილტრებით </t>
    </r>
    <r>
      <rPr>
        <sz val="11"/>
        <rFont val="Calibri"/>
        <family val="2"/>
      </rPr>
      <t>G</t>
    </r>
    <r>
      <rPr>
        <sz val="11"/>
        <rFont val="AcadNusx"/>
      </rPr>
      <t xml:space="preserve">-4 და </t>
    </r>
    <r>
      <rPr>
        <sz val="11"/>
        <rFont val="Calibri"/>
        <family val="2"/>
      </rPr>
      <t>F</t>
    </r>
    <r>
      <rPr>
        <sz val="11"/>
        <rFont val="AcadNusx"/>
      </rPr>
      <t>-7 ხმის მაყუჩით_x000D_
(დანადგარი-გარე დაყენების)</t>
    </r>
  </si>
  <si>
    <r>
      <t>გამწოვ-მოდინებითი სავენტილაციო_x000D_
დანადგარი რეკუპერატორით_x000D_
ჰაერი მიწოდება-2670 მ3/ს გაწოვა-1960 მ3/ს _x000D_
დაწნევით 600 პა_x000D_
ზამთრის პერიოდში</t>
    </r>
    <r>
      <rPr>
        <sz val="11"/>
        <rFont val="Calibri"/>
        <family val="2"/>
      </rPr>
      <t xml:space="preserve"> D</t>
    </r>
    <r>
      <rPr>
        <sz val="11"/>
        <rFont val="AcadNusx"/>
      </rPr>
      <t xml:space="preserve">თ=80-60ჩ გათბობა-17.7 კვ_x000D_
ზაფხულის პერიოდში თ1/თ2=7/12ჩ გაგრილება-26.7კვ_x000D_
აღჭურვილი სრული ავტომატიკით _x000D_
ჰაერის ფილტრებით </t>
    </r>
    <r>
      <rPr>
        <sz val="11"/>
        <rFont val="Calibri"/>
        <family val="2"/>
      </rPr>
      <t>G</t>
    </r>
    <r>
      <rPr>
        <sz val="11"/>
        <rFont val="AcadNusx"/>
      </rPr>
      <t>-4, ხმის მაყუჩებით_x000D_
(დანადგარი-გარე დაყენების)</t>
    </r>
  </si>
  <si>
    <r>
      <t xml:space="preserve">არხული გამწოვი ვენტილატორი  </t>
    </r>
    <r>
      <rPr>
        <sz val="11"/>
        <rFont val="Calibri"/>
        <family val="2"/>
      </rPr>
      <t>Q</t>
    </r>
    <r>
      <rPr>
        <sz val="11"/>
        <rFont val="AcadNusx"/>
      </rPr>
      <t xml:space="preserve">=290  მ3/ს </t>
    </r>
    <r>
      <rPr>
        <sz val="11"/>
        <rFont val="Calibri"/>
        <family val="2"/>
      </rPr>
      <t>H</t>
    </r>
    <r>
      <rPr>
        <sz val="11"/>
        <rFont val="AcadNusx"/>
      </rPr>
      <t xml:space="preserve">=200 </t>
    </r>
    <r>
      <rPr>
        <sz val="11"/>
        <rFont val="Calibri"/>
        <family val="2"/>
      </rPr>
      <t>P</t>
    </r>
    <r>
      <rPr>
        <sz val="11"/>
        <rFont val="AcadNusx"/>
      </rPr>
      <t xml:space="preserve">ა ხმის </t>
    </r>
  </si>
  <si>
    <r>
      <t xml:space="preserve">არხული გამწოვი ვენტილატორი  </t>
    </r>
    <r>
      <rPr>
        <sz val="11"/>
        <rFont val="Calibri"/>
        <family val="2"/>
      </rPr>
      <t>Q</t>
    </r>
    <r>
      <rPr>
        <sz val="11"/>
        <rFont val="AcadNusx"/>
      </rPr>
      <t xml:space="preserve">=420  მ3/ს </t>
    </r>
    <r>
      <rPr>
        <sz val="11"/>
        <rFont val="Calibri"/>
        <family val="2"/>
      </rPr>
      <t>H</t>
    </r>
    <r>
      <rPr>
        <sz val="11"/>
        <rFont val="AcadNusx"/>
      </rPr>
      <t xml:space="preserve">=250 </t>
    </r>
    <r>
      <rPr>
        <sz val="11"/>
        <rFont val="Calibri"/>
        <family val="2"/>
      </rPr>
      <t>P</t>
    </r>
    <r>
      <rPr>
        <sz val="11"/>
        <rFont val="AcadNusx"/>
      </rPr>
      <t xml:space="preserve">ა ხმის </t>
    </r>
  </si>
  <si>
    <r>
      <t xml:space="preserve">არხული გამწოვი ვენტილატორი  </t>
    </r>
    <r>
      <rPr>
        <sz val="11"/>
        <rFont val="Calibri"/>
        <family val="2"/>
      </rPr>
      <t>Q</t>
    </r>
    <r>
      <rPr>
        <sz val="11"/>
        <rFont val="AcadNusx"/>
      </rPr>
      <t xml:space="preserve">=210  მ3/ს </t>
    </r>
    <r>
      <rPr>
        <sz val="11"/>
        <rFont val="Calibri"/>
        <family val="2"/>
      </rPr>
      <t>H</t>
    </r>
    <r>
      <rPr>
        <sz val="11"/>
        <rFont val="AcadNusx"/>
      </rPr>
      <t xml:space="preserve">=250 </t>
    </r>
    <r>
      <rPr>
        <sz val="11"/>
        <rFont val="Calibri"/>
        <family val="2"/>
      </rPr>
      <t>P</t>
    </r>
    <r>
      <rPr>
        <sz val="11"/>
        <rFont val="AcadNusx"/>
      </rPr>
      <t xml:space="preserve">ა ხმის </t>
    </r>
  </si>
  <si>
    <r>
      <t xml:space="preserve">არხული გამწოვი ვენტილატორი  </t>
    </r>
    <r>
      <rPr>
        <sz val="11"/>
        <rFont val="Calibri"/>
        <family val="2"/>
      </rPr>
      <t>Q</t>
    </r>
    <r>
      <rPr>
        <sz val="11"/>
        <rFont val="AcadNusx"/>
      </rPr>
      <t xml:space="preserve">=210  მ3/ს </t>
    </r>
    <r>
      <rPr>
        <sz val="11"/>
        <rFont val="Calibri"/>
        <family val="2"/>
      </rPr>
      <t>H</t>
    </r>
    <r>
      <rPr>
        <sz val="11"/>
        <rFont val="AcadNusx"/>
      </rPr>
      <t xml:space="preserve">=200 </t>
    </r>
    <r>
      <rPr>
        <sz val="11"/>
        <rFont val="Calibri"/>
        <family val="2"/>
      </rPr>
      <t>P</t>
    </r>
    <r>
      <rPr>
        <sz val="11"/>
        <rFont val="AcadNusx"/>
      </rPr>
      <t xml:space="preserve">ა ხმის </t>
    </r>
  </si>
  <si>
    <t>კარების ბლოკი</t>
  </si>
  <si>
    <t>ვიტრაჟი ალუმინის (ორმაგი მინაპაკეტით)</t>
  </si>
  <si>
    <t>ვიტრაჟი მეტ/პლასტმასის (ორმაგი მინაპაკეტით)</t>
  </si>
  <si>
    <t>ცალ</t>
  </si>
  <si>
    <r>
      <t>კარები მდფ K-1 (2.1</t>
    </r>
    <r>
      <rPr>
        <sz val="10"/>
        <color theme="1"/>
        <rFont val="Calibri"/>
        <family val="2"/>
        <charset val="204"/>
      </rPr>
      <t xml:space="preserve">Χ </t>
    </r>
    <r>
      <rPr>
        <sz val="10"/>
        <color theme="1"/>
        <rFont val="Sylfaen"/>
        <family val="1"/>
        <charset val="204"/>
      </rPr>
      <t>0.8)მ</t>
    </r>
  </si>
  <si>
    <r>
      <t xml:space="preserve">  კარები მდფ K-2 (2.1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0.7)მ</t>
    </r>
  </si>
  <si>
    <r>
      <t xml:space="preserve">  კარები მდფ K-3 (2.1</t>
    </r>
    <r>
      <rPr>
        <sz val="10"/>
        <color theme="1"/>
        <rFont val="Calibri"/>
        <family val="2"/>
        <charset val="204"/>
      </rPr>
      <t>Χ1.5</t>
    </r>
    <r>
      <rPr>
        <sz val="10"/>
        <color theme="1"/>
        <rFont val="Sylfaen"/>
        <family val="1"/>
        <charset val="204"/>
      </rPr>
      <t>)მ</t>
    </r>
  </si>
  <si>
    <r>
      <t xml:space="preserve"> კარები მდფ K-4 (2.1</t>
    </r>
    <r>
      <rPr>
        <sz val="10"/>
        <color theme="1"/>
        <rFont val="Calibri"/>
        <family val="2"/>
        <charset val="204"/>
      </rPr>
      <t>Χ2.0</t>
    </r>
    <r>
      <rPr>
        <sz val="10"/>
        <color theme="1"/>
        <rFont val="Sylfaen"/>
        <family val="1"/>
        <charset val="204"/>
      </rPr>
      <t>)მ</t>
    </r>
  </si>
  <si>
    <r>
      <t>კარები ლითონის  K-5 (2.1</t>
    </r>
    <r>
      <rPr>
        <sz val="10"/>
        <color theme="1"/>
        <rFont val="Calibri"/>
        <family val="2"/>
        <charset val="204"/>
      </rPr>
      <t>Χ1.0</t>
    </r>
    <r>
      <rPr>
        <sz val="10"/>
        <color theme="1"/>
        <rFont val="Sylfaen"/>
        <family val="1"/>
        <charset val="204"/>
      </rPr>
      <t>)მ</t>
    </r>
  </si>
  <si>
    <r>
      <t>კარები ლითონის K-6 (2.1</t>
    </r>
    <r>
      <rPr>
        <sz val="10"/>
        <color theme="1"/>
        <rFont val="Calibri"/>
        <family val="2"/>
        <charset val="204"/>
      </rPr>
      <t>Χ2.0</t>
    </r>
    <r>
      <rPr>
        <sz val="10"/>
        <color theme="1"/>
        <rFont val="Sylfaen"/>
        <family val="1"/>
        <charset val="204"/>
      </rPr>
      <t>)მ</t>
    </r>
  </si>
  <si>
    <t xml:space="preserve">F-1 (1.0Χ 1.0)მ </t>
  </si>
  <si>
    <t>F-1 (1.0Χ 3.6)მ</t>
  </si>
  <si>
    <t xml:space="preserve">F-3  (1.0 Χ 1.5)მ </t>
  </si>
  <si>
    <t>მასალა</t>
  </si>
  <si>
    <t>ხელფასი</t>
  </si>
  <si>
    <t>ერთ. ფასი</t>
  </si>
  <si>
    <t>საერთო ღირებულება</t>
  </si>
  <si>
    <t>დანართი #5</t>
  </si>
  <si>
    <t>დამკვეთი:</t>
  </si>
  <si>
    <t>სს ევექსის ჰოსპიტლები (ს/კ 404476205)</t>
  </si>
  <si>
    <t>შემსრულებელი:</t>
  </si>
  <si>
    <t>ობიექტი:</t>
  </si>
  <si>
    <t>მ.იაშვილის სახელობის ბავშვთა ცენტრალური საავადმყოფო</t>
  </si>
  <si>
    <t>ობიექტის მისამართი:</t>
  </si>
  <si>
    <t>ქ. თბილისი, ლუბლიანას 2/6</t>
  </si>
  <si>
    <t>ქ. თბილისი, ლუბლიანას ქ. 2/6    მ. იაშვილის  სახელობის ბავშვთა  ცენტრალურ საავადმყოფოში  შესასრულებელი სამუშაოების ხარჯთაღრიცხვა (საერთო ფართი 1200 მ²)</t>
  </si>
  <si>
    <t>შესრულების ვადა (დღე):</t>
  </si>
  <si>
    <t>შემსრულებელი კომპანია</t>
  </si>
  <si>
    <t>თარიღი:</t>
  </si>
  <si>
    <t>დირექტორი</t>
  </si>
  <si>
    <t>ხ   ა   რ   ჯ   თ   ა   ღ   რ  ი  ც   ხ   ვ  ა</t>
  </si>
  <si>
    <t>საორიენტაციო სახარჯთაღრიცხვო ღირებულება</t>
  </si>
  <si>
    <t>ლარი</t>
  </si>
  <si>
    <t>ქ. თბილისი,   2019  წლის  მაისი</t>
  </si>
  <si>
    <t xml:space="preserve">ქ. თბილისში, ლუბლიანას ქ. 2/6,  მ. იაშვილის სახელობის ბავშვთა ცენტრალურ საავადმყოფოში შესასრულებელი სამუშაოები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</si>
</sst>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name val="Arial"/>
      <family val="2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u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u/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AcadNusx"/>
    </font>
    <font>
      <vertAlign val="superscript"/>
      <sz val="11"/>
      <color theme="1"/>
      <name val="AcadNusx"/>
    </font>
    <font>
      <b/>
      <sz val="11"/>
      <name val="AcadNusx"/>
    </font>
    <font>
      <sz val="11"/>
      <color indexed="8"/>
      <name val="AcadNusx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Book Antiqua"/>
      <family val="1"/>
    </font>
    <font>
      <sz val="11"/>
      <color theme="1"/>
      <name val="Book Antiqua"/>
      <family val="1"/>
    </font>
    <font>
      <sz val="11"/>
      <color indexed="8"/>
      <name val="Book Antiqua"/>
      <family val="1"/>
    </font>
    <font>
      <sz val="11"/>
      <name val="Calibri"/>
      <family val="2"/>
    </font>
    <font>
      <sz val="11"/>
      <color indexed="8"/>
      <name val="Book Antiqua"/>
      <family val="2"/>
    </font>
    <font>
      <b/>
      <sz val="11"/>
      <color theme="1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10"/>
      <color theme="1"/>
      <name val="Sylfaen"/>
      <family val="1"/>
    </font>
    <font>
      <b/>
      <sz val="10"/>
      <color theme="1"/>
      <name val="Times New Roma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1" fillId="0" borderId="1" xfId="2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left" vertical="center"/>
    </xf>
    <xf numFmtId="0" fontId="21" fillId="0" borderId="1" xfId="3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1" fontId="21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/>
    </xf>
    <xf numFmtId="0" fontId="33" fillId="2" borderId="2" xfId="0" applyFont="1" applyFill="1" applyBorder="1" applyAlignment="1">
      <alignment horizontal="center" vertical="center"/>
    </xf>
    <xf numFmtId="43" fontId="2" fillId="0" borderId="0" xfId="1" applyFont="1" applyFill="1" applyAlignment="1">
      <alignment vertical="center"/>
    </xf>
    <xf numFmtId="43" fontId="33" fillId="2" borderId="2" xfId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43" fontId="28" fillId="0" borderId="1" xfId="1" applyFont="1" applyFill="1" applyBorder="1" applyAlignment="1">
      <alignment vertical="center"/>
    </xf>
    <xf numFmtId="43" fontId="21" fillId="0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3" fontId="10" fillId="0" borderId="1" xfId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43" fontId="6" fillId="0" borderId="1" xfId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3" fontId="26" fillId="0" borderId="1" xfId="1" applyFont="1" applyFill="1" applyBorder="1" applyAlignment="1">
      <alignment vertical="center"/>
    </xf>
    <xf numFmtId="9" fontId="26" fillId="0" borderId="1" xfId="0" applyNumberFormat="1" applyFont="1" applyFill="1" applyBorder="1" applyAlignment="1">
      <alignment horizontal="center" vertical="center"/>
    </xf>
    <xf numFmtId="43" fontId="26" fillId="0" borderId="1" xfId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164" fontId="34" fillId="0" borderId="1" xfId="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3" fontId="30" fillId="0" borderId="1" xfId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/>
    <xf numFmtId="43" fontId="17" fillId="0" borderId="1" xfId="1" applyFont="1" applyFill="1" applyBorder="1" applyAlignment="1"/>
    <xf numFmtId="0" fontId="17" fillId="0" borderId="1" xfId="0" applyFont="1" applyFill="1" applyBorder="1" applyAlignment="1"/>
    <xf numFmtId="0" fontId="18" fillId="0" borderId="3" xfId="0" applyFont="1" applyFill="1" applyBorder="1" applyAlignment="1"/>
    <xf numFmtId="0" fontId="19" fillId="0" borderId="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43" fontId="18" fillId="0" borderId="3" xfId="1" applyFont="1" applyFill="1" applyBorder="1" applyAlignment="1">
      <alignment horizontal="center" vertical="center"/>
    </xf>
    <xf numFmtId="43" fontId="22" fillId="0" borderId="1" xfId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32" fillId="0" borderId="0" xfId="0" applyFont="1"/>
    <xf numFmtId="0" fontId="35" fillId="0" borderId="0" xfId="0" applyFont="1"/>
    <xf numFmtId="164" fontId="35" fillId="0" borderId="0" xfId="1" applyNumberFormat="1" applyFont="1"/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/>
    <xf numFmtId="0" fontId="35" fillId="4" borderId="0" xfId="0" applyFont="1" applyFill="1" applyBorder="1"/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Alignment="1">
      <alignment vertical="top"/>
    </xf>
    <xf numFmtId="0" fontId="35" fillId="0" borderId="0" xfId="0" applyFont="1" applyAlignment="1">
      <alignment horizontal="center"/>
    </xf>
    <xf numFmtId="43" fontId="35" fillId="0" borderId="0" xfId="0" applyNumberFormat="1" applyFo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3" xr:uid="{00000000-0005-0000-0000-000002000000}"/>
    <cellStyle name="Обычный_Лист в el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CE5E-6C06-434D-A010-D571589302F4}">
  <dimension ref="A1:O12"/>
  <sheetViews>
    <sheetView workbookViewId="0">
      <selection activeCell="A8" sqref="A8"/>
    </sheetView>
  </sheetViews>
  <sheetFormatPr defaultRowHeight="12.75" x14ac:dyDescent="0.2"/>
  <cols>
    <col min="1" max="1" width="129.42578125" style="83" customWidth="1"/>
    <col min="2" max="16384" width="9.140625" style="83"/>
  </cols>
  <sheetData>
    <row r="1" spans="1:15" ht="49.5" customHeight="1" x14ac:dyDescent="0.2">
      <c r="A1" s="90" t="s">
        <v>290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3" spans="1:15" x14ac:dyDescent="0.2">
      <c r="A3" s="98" t="s">
        <v>286</v>
      </c>
    </row>
    <row r="6" spans="1:15" x14ac:dyDescent="0.2">
      <c r="A6" s="98" t="s">
        <v>287</v>
      </c>
    </row>
    <row r="8" spans="1:15" x14ac:dyDescent="0.2">
      <c r="A8" s="99">
        <f>ხარჯთაღრიცხვა!I283</f>
        <v>0</v>
      </c>
    </row>
    <row r="9" spans="1:15" x14ac:dyDescent="0.2">
      <c r="A9" s="100" t="s">
        <v>288</v>
      </c>
    </row>
    <row r="12" spans="1:15" x14ac:dyDescent="0.2">
      <c r="A12" s="98" t="s">
        <v>289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7"/>
  <sheetViews>
    <sheetView tabSelected="1" zoomScale="80" zoomScaleNormal="80" workbookViewId="0">
      <selection activeCell="D1" sqref="D1"/>
    </sheetView>
  </sheetViews>
  <sheetFormatPr defaultRowHeight="15" outlineLevelRow="1" x14ac:dyDescent="0.25"/>
  <cols>
    <col min="1" max="1" width="5.28515625" style="3" customWidth="1"/>
    <col min="2" max="2" width="57.5703125" style="1" customWidth="1"/>
    <col min="3" max="3" width="22.7109375" style="3" customWidth="1"/>
    <col min="4" max="4" width="18.28515625" style="23" customWidth="1"/>
    <col min="5" max="8" width="12.42578125" style="1" customWidth="1"/>
    <col min="9" max="9" width="15.42578125" style="1" customWidth="1"/>
    <col min="10" max="16384" width="9.140625" style="1"/>
  </cols>
  <sheetData>
    <row r="1" spans="1:12" x14ac:dyDescent="0.2">
      <c r="B1" s="82" t="s">
        <v>273</v>
      </c>
      <c r="C1" s="83"/>
      <c r="D1" s="84"/>
      <c r="E1" s="83"/>
      <c r="F1" s="83"/>
      <c r="G1" s="83"/>
      <c r="H1" s="83"/>
      <c r="I1" s="83"/>
      <c r="J1" s="83"/>
      <c r="K1" s="83"/>
    </row>
    <row r="2" spans="1:12" x14ac:dyDescent="0.2">
      <c r="B2" s="85" t="s">
        <v>274</v>
      </c>
      <c r="C2" s="103" t="s">
        <v>275</v>
      </c>
      <c r="D2" s="103"/>
      <c r="E2" s="103"/>
      <c r="F2" s="103"/>
      <c r="G2" s="103"/>
      <c r="H2" s="103"/>
      <c r="I2" s="103"/>
      <c r="J2" s="87"/>
      <c r="K2" s="87"/>
    </row>
    <row r="3" spans="1:12" x14ac:dyDescent="0.2">
      <c r="B3" s="85" t="s">
        <v>276</v>
      </c>
      <c r="C3" s="104"/>
      <c r="D3" s="104"/>
      <c r="E3" s="104"/>
      <c r="F3" s="104"/>
      <c r="G3" s="104"/>
      <c r="H3" s="104"/>
      <c r="I3" s="104"/>
      <c r="J3" s="91"/>
      <c r="K3" s="91"/>
    </row>
    <row r="4" spans="1:12" ht="15" customHeight="1" x14ac:dyDescent="0.25">
      <c r="B4" s="86" t="s">
        <v>277</v>
      </c>
      <c r="C4" s="105" t="s">
        <v>278</v>
      </c>
      <c r="D4" s="105"/>
      <c r="E4" s="105"/>
      <c r="F4" s="105"/>
      <c r="G4" s="105"/>
      <c r="H4" s="105"/>
      <c r="I4" s="105"/>
      <c r="J4" s="88"/>
      <c r="K4" s="88"/>
    </row>
    <row r="5" spans="1:12" x14ac:dyDescent="0.2">
      <c r="B5" s="85" t="s">
        <v>279</v>
      </c>
      <c r="C5" s="103" t="s">
        <v>280</v>
      </c>
      <c r="D5" s="103"/>
      <c r="E5" s="103"/>
      <c r="F5" s="103"/>
      <c r="G5" s="103"/>
      <c r="H5" s="103"/>
      <c r="I5" s="103"/>
      <c r="J5" s="87"/>
      <c r="K5" s="87"/>
    </row>
    <row r="8" spans="1:12" ht="30.75" customHeight="1" x14ac:dyDescent="0.25">
      <c r="B8" s="106" t="s">
        <v>281</v>
      </c>
      <c r="C8" s="106"/>
      <c r="D8" s="106"/>
      <c r="E8" s="106"/>
      <c r="F8" s="106"/>
      <c r="G8" s="106"/>
      <c r="H8" s="106"/>
      <c r="I8" s="106"/>
      <c r="J8" s="88"/>
      <c r="K8" s="88"/>
      <c r="L8" s="88"/>
    </row>
    <row r="11" spans="1:12" s="2" customFormat="1" ht="32.25" customHeight="1" x14ac:dyDescent="0.2">
      <c r="A11" s="12" t="s">
        <v>0</v>
      </c>
      <c r="B11" s="21" t="s">
        <v>30</v>
      </c>
      <c r="C11" s="22" t="s">
        <v>31</v>
      </c>
      <c r="D11" s="24" t="s">
        <v>32</v>
      </c>
      <c r="E11" s="101" t="s">
        <v>269</v>
      </c>
      <c r="F11" s="101"/>
      <c r="G11" s="101" t="s">
        <v>270</v>
      </c>
      <c r="H11" s="101"/>
      <c r="I11" s="102" t="s">
        <v>272</v>
      </c>
    </row>
    <row r="12" spans="1:12" s="2" customFormat="1" x14ac:dyDescent="0.25">
      <c r="A12" s="12"/>
      <c r="B12" s="13"/>
      <c r="C12" s="14"/>
      <c r="D12" s="25"/>
      <c r="E12" s="19" t="s">
        <v>271</v>
      </c>
      <c r="F12" s="19" t="s">
        <v>13</v>
      </c>
      <c r="G12" s="20" t="s">
        <v>270</v>
      </c>
      <c r="H12" s="19" t="s">
        <v>13</v>
      </c>
      <c r="I12" s="102"/>
    </row>
    <row r="13" spans="1:12" s="2" customFormat="1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12" s="2" customFormat="1" x14ac:dyDescent="0.25">
      <c r="A14" s="55"/>
      <c r="B14" s="56" t="s">
        <v>75</v>
      </c>
      <c r="C14" s="55"/>
      <c r="D14" s="57"/>
      <c r="E14" s="55"/>
      <c r="F14" s="55"/>
      <c r="G14" s="55"/>
      <c r="H14" s="55"/>
      <c r="I14" s="55"/>
    </row>
    <row r="15" spans="1:12" s="2" customFormat="1" x14ac:dyDescent="0.25">
      <c r="A15" s="30"/>
      <c r="B15" s="58" t="s">
        <v>4</v>
      </c>
      <c r="C15" s="30"/>
      <c r="D15" s="38"/>
      <c r="E15" s="30"/>
      <c r="F15" s="59">
        <f>SUM(F16:F21)</f>
        <v>0</v>
      </c>
      <c r="G15" s="30"/>
      <c r="H15" s="59">
        <f>SUM(H16:H21)</f>
        <v>0</v>
      </c>
      <c r="I15" s="59">
        <f>SUM(I16:I21)</f>
        <v>0</v>
      </c>
      <c r="J15" s="60">
        <f>I15-SUM(H15,F15)</f>
        <v>0</v>
      </c>
    </row>
    <row r="16" spans="1:12" s="2" customFormat="1" outlineLevel="1" x14ac:dyDescent="0.25">
      <c r="A16" s="30">
        <v>1</v>
      </c>
      <c r="B16" s="31" t="s">
        <v>2</v>
      </c>
      <c r="C16" s="32" t="s">
        <v>1</v>
      </c>
      <c r="D16" s="33">
        <v>854.87</v>
      </c>
      <c r="E16" s="34"/>
      <c r="F16" s="35">
        <f>E16*D16</f>
        <v>0</v>
      </c>
      <c r="G16" s="34"/>
      <c r="H16" s="35">
        <f>D16*G16</f>
        <v>0</v>
      </c>
      <c r="I16" s="35">
        <f>SUM(H16,F16)</f>
        <v>0</v>
      </c>
    </row>
    <row r="17" spans="1:10" s="2" customFormat="1" outlineLevel="1" x14ac:dyDescent="0.25">
      <c r="A17" s="30">
        <v>2</v>
      </c>
      <c r="B17" s="31" t="s">
        <v>14</v>
      </c>
      <c r="C17" s="32" t="s">
        <v>1</v>
      </c>
      <c r="D17" s="33">
        <v>683.17</v>
      </c>
      <c r="E17" s="34"/>
      <c r="F17" s="35">
        <f t="shared" ref="F17:F79" si="0">E17*D17</f>
        <v>0</v>
      </c>
      <c r="G17" s="34"/>
      <c r="H17" s="35">
        <f t="shared" ref="H17:H79" si="1">D17*G17</f>
        <v>0</v>
      </c>
      <c r="I17" s="35">
        <f t="shared" ref="I17:I79" si="2">SUM(H17,F17)</f>
        <v>0</v>
      </c>
    </row>
    <row r="18" spans="1:10" s="2" customFormat="1" outlineLevel="1" x14ac:dyDescent="0.25">
      <c r="A18" s="30">
        <v>3</v>
      </c>
      <c r="B18" s="31" t="s">
        <v>3</v>
      </c>
      <c r="C18" s="32" t="s">
        <v>1</v>
      </c>
      <c r="D18" s="33">
        <v>7.5</v>
      </c>
      <c r="E18" s="32"/>
      <c r="F18" s="35">
        <f t="shared" si="0"/>
        <v>0</v>
      </c>
      <c r="G18" s="32"/>
      <c r="H18" s="35">
        <f t="shared" si="1"/>
        <v>0</v>
      </c>
      <c r="I18" s="35">
        <f t="shared" si="2"/>
        <v>0</v>
      </c>
    </row>
    <row r="19" spans="1:10" s="2" customFormat="1" ht="33.75" customHeight="1" outlineLevel="1" x14ac:dyDescent="0.25">
      <c r="A19" s="30">
        <v>4</v>
      </c>
      <c r="B19" s="31" t="s">
        <v>76</v>
      </c>
      <c r="C19" s="32" t="s">
        <v>1</v>
      </c>
      <c r="D19" s="33">
        <v>364</v>
      </c>
      <c r="E19" s="36"/>
      <c r="F19" s="35">
        <f t="shared" si="0"/>
        <v>0</v>
      </c>
      <c r="G19" s="36"/>
      <c r="H19" s="35">
        <f t="shared" si="1"/>
        <v>0</v>
      </c>
      <c r="I19" s="35">
        <f t="shared" si="2"/>
        <v>0</v>
      </c>
    </row>
    <row r="20" spans="1:10" s="2" customFormat="1" outlineLevel="1" x14ac:dyDescent="0.25">
      <c r="A20" s="30">
        <v>5</v>
      </c>
      <c r="B20" s="37" t="s">
        <v>38</v>
      </c>
      <c r="C20" s="32" t="s">
        <v>5</v>
      </c>
      <c r="D20" s="38">
        <v>41</v>
      </c>
      <c r="E20" s="39"/>
      <c r="F20" s="35">
        <f t="shared" si="0"/>
        <v>0</v>
      </c>
      <c r="G20" s="39"/>
      <c r="H20" s="35">
        <f t="shared" si="1"/>
        <v>0</v>
      </c>
      <c r="I20" s="35">
        <f t="shared" si="2"/>
        <v>0</v>
      </c>
    </row>
    <row r="21" spans="1:10" s="2" customFormat="1" outlineLevel="1" x14ac:dyDescent="0.25">
      <c r="A21" s="30">
        <v>6</v>
      </c>
      <c r="B21" s="37" t="s">
        <v>15</v>
      </c>
      <c r="C21" s="32" t="s">
        <v>5</v>
      </c>
      <c r="D21" s="38">
        <v>41</v>
      </c>
      <c r="E21" s="39"/>
      <c r="F21" s="35">
        <f t="shared" si="0"/>
        <v>0</v>
      </c>
      <c r="G21" s="39"/>
      <c r="H21" s="35">
        <f t="shared" si="1"/>
        <v>0</v>
      </c>
      <c r="I21" s="35">
        <f t="shared" si="2"/>
        <v>0</v>
      </c>
    </row>
    <row r="22" spans="1:10" s="2" customFormat="1" x14ac:dyDescent="0.25">
      <c r="A22" s="61"/>
      <c r="B22" s="62" t="s">
        <v>6</v>
      </c>
      <c r="C22" s="63"/>
      <c r="D22" s="64"/>
      <c r="E22" s="65"/>
      <c r="F22" s="66">
        <f>SUM(F23:F45)</f>
        <v>0</v>
      </c>
      <c r="G22" s="65"/>
      <c r="H22" s="66">
        <f>SUM(H23:H45)</f>
        <v>0</v>
      </c>
      <c r="I22" s="66">
        <f>SUM(I23:I45)</f>
        <v>0</v>
      </c>
      <c r="J22" s="60">
        <f>I22-SUM(H22,F22)</f>
        <v>0</v>
      </c>
    </row>
    <row r="23" spans="1:10" s="2" customFormat="1" outlineLevel="1" x14ac:dyDescent="0.25">
      <c r="A23" s="30">
        <v>1</v>
      </c>
      <c r="B23" s="31" t="s">
        <v>16</v>
      </c>
      <c r="C23" s="32" t="s">
        <v>1</v>
      </c>
      <c r="D23" s="33">
        <v>683.17</v>
      </c>
      <c r="E23" s="34"/>
      <c r="F23" s="35">
        <f t="shared" si="0"/>
        <v>0</v>
      </c>
      <c r="G23" s="34"/>
      <c r="H23" s="35">
        <f t="shared" si="1"/>
        <v>0</v>
      </c>
      <c r="I23" s="35">
        <f t="shared" si="2"/>
        <v>0</v>
      </c>
    </row>
    <row r="24" spans="1:10" s="2" customFormat="1" outlineLevel="1" x14ac:dyDescent="0.25">
      <c r="A24" s="30">
        <v>2</v>
      </c>
      <c r="B24" s="31" t="s">
        <v>28</v>
      </c>
      <c r="C24" s="32" t="s">
        <v>1</v>
      </c>
      <c r="D24" s="33">
        <v>384</v>
      </c>
      <c r="E24" s="34"/>
      <c r="F24" s="35">
        <f t="shared" si="0"/>
        <v>0</v>
      </c>
      <c r="G24" s="34"/>
      <c r="H24" s="35">
        <f t="shared" si="1"/>
        <v>0</v>
      </c>
      <c r="I24" s="35">
        <f t="shared" si="2"/>
        <v>0</v>
      </c>
    </row>
    <row r="25" spans="1:10" s="2" customFormat="1" outlineLevel="1" x14ac:dyDescent="0.25">
      <c r="A25" s="30"/>
      <c r="B25" s="31" t="s">
        <v>17</v>
      </c>
      <c r="C25" s="32" t="s">
        <v>8</v>
      </c>
      <c r="D25" s="38">
        <f>D24</f>
        <v>384</v>
      </c>
      <c r="E25" s="39"/>
      <c r="F25" s="35">
        <f t="shared" si="0"/>
        <v>0</v>
      </c>
      <c r="G25" s="39"/>
      <c r="H25" s="35">
        <f t="shared" si="1"/>
        <v>0</v>
      </c>
      <c r="I25" s="35">
        <f t="shared" si="2"/>
        <v>0</v>
      </c>
    </row>
    <row r="26" spans="1:10" s="2" customFormat="1" outlineLevel="1" x14ac:dyDescent="0.25">
      <c r="A26" s="30"/>
      <c r="B26" s="31" t="s">
        <v>33</v>
      </c>
      <c r="C26" s="32" t="s">
        <v>8</v>
      </c>
      <c r="D26" s="38">
        <v>356.4</v>
      </c>
      <c r="E26" s="39"/>
      <c r="F26" s="35">
        <f t="shared" si="0"/>
        <v>0</v>
      </c>
      <c r="G26" s="39"/>
      <c r="H26" s="35">
        <f t="shared" si="1"/>
        <v>0</v>
      </c>
      <c r="I26" s="35">
        <f t="shared" si="2"/>
        <v>0</v>
      </c>
    </row>
    <row r="27" spans="1:10" s="2" customFormat="1" outlineLevel="1" x14ac:dyDescent="0.25">
      <c r="A27" s="30"/>
      <c r="B27" s="31" t="s">
        <v>34</v>
      </c>
      <c r="C27" s="32" t="s">
        <v>35</v>
      </c>
      <c r="D27" s="38">
        <v>450</v>
      </c>
      <c r="E27" s="39"/>
      <c r="F27" s="35">
        <f t="shared" si="0"/>
        <v>0</v>
      </c>
      <c r="G27" s="39"/>
      <c r="H27" s="35">
        <f t="shared" si="1"/>
        <v>0</v>
      </c>
      <c r="I27" s="35">
        <f t="shared" si="2"/>
        <v>0</v>
      </c>
    </row>
    <row r="28" spans="1:10" s="2" customFormat="1" outlineLevel="1" x14ac:dyDescent="0.25">
      <c r="A28" s="30"/>
      <c r="B28" s="31" t="s">
        <v>19</v>
      </c>
      <c r="C28" s="32" t="s">
        <v>8</v>
      </c>
      <c r="D28" s="38">
        <f>D24</f>
        <v>384</v>
      </c>
      <c r="E28" s="39"/>
      <c r="F28" s="35">
        <f t="shared" si="0"/>
        <v>0</v>
      </c>
      <c r="G28" s="39"/>
      <c r="H28" s="35">
        <f t="shared" si="1"/>
        <v>0</v>
      </c>
      <c r="I28" s="35">
        <f t="shared" si="2"/>
        <v>0</v>
      </c>
    </row>
    <row r="29" spans="1:10" s="2" customFormat="1" outlineLevel="1" x14ac:dyDescent="0.25">
      <c r="A29" s="30">
        <v>3</v>
      </c>
      <c r="B29" s="31" t="s">
        <v>20</v>
      </c>
      <c r="C29" s="32" t="s">
        <v>1</v>
      </c>
      <c r="D29" s="38">
        <v>336.55</v>
      </c>
      <c r="E29" s="39"/>
      <c r="F29" s="35">
        <f t="shared" si="0"/>
        <v>0</v>
      </c>
      <c r="G29" s="39"/>
      <c r="H29" s="35">
        <f t="shared" si="1"/>
        <v>0</v>
      </c>
      <c r="I29" s="35">
        <f t="shared" si="2"/>
        <v>0</v>
      </c>
    </row>
    <row r="30" spans="1:10" s="2" customFormat="1" outlineLevel="1" x14ac:dyDescent="0.25">
      <c r="A30" s="30"/>
      <c r="B30" s="31" t="s">
        <v>21</v>
      </c>
      <c r="C30" s="32" t="s">
        <v>8</v>
      </c>
      <c r="D30" s="38">
        <f>D29*1.03</f>
        <v>346.6465</v>
      </c>
      <c r="E30" s="39"/>
      <c r="F30" s="35">
        <f t="shared" si="0"/>
        <v>0</v>
      </c>
      <c r="G30" s="39"/>
      <c r="H30" s="35">
        <f t="shared" si="1"/>
        <v>0</v>
      </c>
      <c r="I30" s="35">
        <f t="shared" si="2"/>
        <v>0</v>
      </c>
    </row>
    <row r="31" spans="1:10" s="2" customFormat="1" outlineLevel="1" x14ac:dyDescent="0.25">
      <c r="A31" s="30"/>
      <c r="B31" s="31" t="s">
        <v>27</v>
      </c>
      <c r="C31" s="32" t="s">
        <v>7</v>
      </c>
      <c r="D31" s="38">
        <f>D29*5.5</f>
        <v>1851.0250000000001</v>
      </c>
      <c r="E31" s="39"/>
      <c r="F31" s="35">
        <f t="shared" si="0"/>
        <v>0</v>
      </c>
      <c r="G31" s="39"/>
      <c r="H31" s="35">
        <f t="shared" si="1"/>
        <v>0</v>
      </c>
      <c r="I31" s="35">
        <f t="shared" si="2"/>
        <v>0</v>
      </c>
    </row>
    <row r="32" spans="1:10" s="2" customFormat="1" outlineLevel="1" x14ac:dyDescent="0.25">
      <c r="A32" s="30">
        <v>4</v>
      </c>
      <c r="B32" s="31" t="s">
        <v>22</v>
      </c>
      <c r="C32" s="32" t="s">
        <v>1</v>
      </c>
      <c r="D32" s="33">
        <v>581.78</v>
      </c>
      <c r="E32" s="36"/>
      <c r="F32" s="35">
        <f t="shared" si="0"/>
        <v>0</v>
      </c>
      <c r="G32" s="36"/>
      <c r="H32" s="35">
        <f t="shared" si="1"/>
        <v>0</v>
      </c>
      <c r="I32" s="35">
        <f t="shared" si="2"/>
        <v>0</v>
      </c>
    </row>
    <row r="33" spans="1:10" s="2" customFormat="1" outlineLevel="1" x14ac:dyDescent="0.25">
      <c r="A33" s="30">
        <v>5</v>
      </c>
      <c r="B33" s="31" t="s">
        <v>23</v>
      </c>
      <c r="C33" s="32" t="s">
        <v>1</v>
      </c>
      <c r="D33" s="33">
        <v>101.39</v>
      </c>
      <c r="E33" s="36"/>
      <c r="F33" s="35">
        <f t="shared" si="0"/>
        <v>0</v>
      </c>
      <c r="G33" s="36"/>
      <c r="H33" s="35">
        <f t="shared" si="1"/>
        <v>0</v>
      </c>
      <c r="I33" s="35">
        <f t="shared" si="2"/>
        <v>0</v>
      </c>
    </row>
    <row r="34" spans="1:10" s="2" customFormat="1" outlineLevel="1" x14ac:dyDescent="0.25">
      <c r="A34" s="30"/>
      <c r="B34" s="31" t="s">
        <v>24</v>
      </c>
      <c r="C34" s="32" t="s">
        <v>8</v>
      </c>
      <c r="D34" s="38">
        <f>D33*1.03</f>
        <v>104.43170000000001</v>
      </c>
      <c r="E34" s="39"/>
      <c r="F34" s="35">
        <f t="shared" si="0"/>
        <v>0</v>
      </c>
      <c r="G34" s="39"/>
      <c r="H34" s="35">
        <f t="shared" si="1"/>
        <v>0</v>
      </c>
      <c r="I34" s="35">
        <f t="shared" si="2"/>
        <v>0</v>
      </c>
    </row>
    <row r="35" spans="1:10" s="2" customFormat="1" outlineLevel="1" x14ac:dyDescent="0.25">
      <c r="A35" s="30"/>
      <c r="B35" s="31" t="s">
        <v>27</v>
      </c>
      <c r="C35" s="32" t="s">
        <v>7</v>
      </c>
      <c r="D35" s="38">
        <f>D33*6</f>
        <v>608.34</v>
      </c>
      <c r="E35" s="39"/>
      <c r="F35" s="35">
        <f t="shared" si="0"/>
        <v>0</v>
      </c>
      <c r="G35" s="39"/>
      <c r="H35" s="35">
        <f t="shared" si="1"/>
        <v>0</v>
      </c>
      <c r="I35" s="35">
        <f t="shared" si="2"/>
        <v>0</v>
      </c>
    </row>
    <row r="36" spans="1:10" s="2" customFormat="1" outlineLevel="1" x14ac:dyDescent="0.25">
      <c r="A36" s="30">
        <v>6</v>
      </c>
      <c r="B36" s="31" t="s">
        <v>25</v>
      </c>
      <c r="C36" s="32" t="s">
        <v>1</v>
      </c>
      <c r="D36" s="33">
        <v>409.2</v>
      </c>
      <c r="E36" s="36"/>
      <c r="F36" s="35">
        <f t="shared" si="0"/>
        <v>0</v>
      </c>
      <c r="G36" s="36"/>
      <c r="H36" s="35">
        <f t="shared" si="1"/>
        <v>0</v>
      </c>
      <c r="I36" s="35">
        <f t="shared" si="2"/>
        <v>0</v>
      </c>
    </row>
    <row r="37" spans="1:10" s="2" customFormat="1" outlineLevel="1" x14ac:dyDescent="0.25">
      <c r="A37" s="30"/>
      <c r="B37" s="31" t="s">
        <v>17</v>
      </c>
      <c r="C37" s="32" t="s">
        <v>8</v>
      </c>
      <c r="D37" s="38">
        <f>D36</f>
        <v>409.2</v>
      </c>
      <c r="E37" s="39"/>
      <c r="F37" s="35">
        <f t="shared" si="0"/>
        <v>0</v>
      </c>
      <c r="G37" s="39"/>
      <c r="H37" s="35">
        <f t="shared" si="1"/>
        <v>0</v>
      </c>
      <c r="I37" s="35">
        <f t="shared" si="2"/>
        <v>0</v>
      </c>
    </row>
    <row r="38" spans="1:10" s="2" customFormat="1" outlineLevel="1" x14ac:dyDescent="0.25">
      <c r="A38" s="30"/>
      <c r="B38" s="31" t="s">
        <v>18</v>
      </c>
      <c r="C38" s="32" t="s">
        <v>8</v>
      </c>
      <c r="D38" s="38">
        <f>D36*1.05</f>
        <v>429.66</v>
      </c>
      <c r="E38" s="39"/>
      <c r="F38" s="35">
        <f t="shared" si="0"/>
        <v>0</v>
      </c>
      <c r="G38" s="39"/>
      <c r="H38" s="35">
        <f t="shared" si="1"/>
        <v>0</v>
      </c>
      <c r="I38" s="35">
        <f t="shared" si="2"/>
        <v>0</v>
      </c>
    </row>
    <row r="39" spans="1:10" s="2" customFormat="1" outlineLevel="1" x14ac:dyDescent="0.25">
      <c r="A39" s="30">
        <v>7</v>
      </c>
      <c r="B39" s="31" t="s">
        <v>39</v>
      </c>
      <c r="C39" s="32" t="s">
        <v>1</v>
      </c>
      <c r="D39" s="33">
        <v>425.2</v>
      </c>
      <c r="E39" s="36"/>
      <c r="F39" s="35">
        <f t="shared" si="0"/>
        <v>0</v>
      </c>
      <c r="G39" s="36"/>
      <c r="H39" s="35">
        <f t="shared" si="1"/>
        <v>0</v>
      </c>
      <c r="I39" s="35">
        <f t="shared" si="2"/>
        <v>0</v>
      </c>
    </row>
    <row r="40" spans="1:10" s="2" customFormat="1" ht="30" customHeight="1" outlineLevel="1" x14ac:dyDescent="0.25">
      <c r="A40" s="30">
        <v>8</v>
      </c>
      <c r="B40" s="31" t="s">
        <v>37</v>
      </c>
      <c r="C40" s="32" t="s">
        <v>1</v>
      </c>
      <c r="D40" s="38">
        <v>44</v>
      </c>
      <c r="E40" s="39"/>
      <c r="F40" s="35">
        <f t="shared" si="0"/>
        <v>0</v>
      </c>
      <c r="G40" s="39"/>
      <c r="H40" s="35">
        <f t="shared" si="1"/>
        <v>0</v>
      </c>
      <c r="I40" s="35">
        <f t="shared" si="2"/>
        <v>0</v>
      </c>
    </row>
    <row r="41" spans="1:10" s="2" customFormat="1" outlineLevel="1" x14ac:dyDescent="0.25">
      <c r="A41" s="30"/>
      <c r="B41" s="31" t="s">
        <v>18</v>
      </c>
      <c r="C41" s="32" t="s">
        <v>8</v>
      </c>
      <c r="D41" s="38">
        <f>D40*1.05</f>
        <v>46.2</v>
      </c>
      <c r="E41" s="39"/>
      <c r="F41" s="35">
        <f t="shared" si="0"/>
        <v>0</v>
      </c>
      <c r="G41" s="39"/>
      <c r="H41" s="35">
        <f t="shared" si="1"/>
        <v>0</v>
      </c>
      <c r="I41" s="35">
        <f t="shared" si="2"/>
        <v>0</v>
      </c>
    </row>
    <row r="42" spans="1:10" s="2" customFormat="1" outlineLevel="1" x14ac:dyDescent="0.25">
      <c r="A42" s="30"/>
      <c r="B42" s="31" t="s">
        <v>17</v>
      </c>
      <c r="C42" s="32" t="s">
        <v>8</v>
      </c>
      <c r="D42" s="38">
        <f>D40</f>
        <v>44</v>
      </c>
      <c r="E42" s="39"/>
      <c r="F42" s="35">
        <f t="shared" si="0"/>
        <v>0</v>
      </c>
      <c r="G42" s="39"/>
      <c r="H42" s="35">
        <f t="shared" si="1"/>
        <v>0</v>
      </c>
      <c r="I42" s="35">
        <f t="shared" si="2"/>
        <v>0</v>
      </c>
    </row>
    <row r="43" spans="1:10" s="2" customFormat="1" ht="33.75" customHeight="1" outlineLevel="1" x14ac:dyDescent="0.25">
      <c r="A43" s="30">
        <v>9</v>
      </c>
      <c r="B43" s="31" t="s">
        <v>36</v>
      </c>
      <c r="C43" s="32" t="s">
        <v>1</v>
      </c>
      <c r="D43" s="38">
        <v>1084</v>
      </c>
      <c r="E43" s="39"/>
      <c r="F43" s="35">
        <f t="shared" si="0"/>
        <v>0</v>
      </c>
      <c r="G43" s="39"/>
      <c r="H43" s="35">
        <f t="shared" si="1"/>
        <v>0</v>
      </c>
      <c r="I43" s="35">
        <f t="shared" si="2"/>
        <v>0</v>
      </c>
    </row>
    <row r="44" spans="1:10" s="2" customFormat="1" ht="51" customHeight="1" outlineLevel="1" x14ac:dyDescent="0.25">
      <c r="A44" s="30">
        <v>10</v>
      </c>
      <c r="B44" s="31" t="s">
        <v>244</v>
      </c>
      <c r="C44" s="32" t="s">
        <v>1</v>
      </c>
      <c r="D44" s="38">
        <v>255.4</v>
      </c>
      <c r="E44" s="39"/>
      <c r="F44" s="35">
        <f t="shared" si="0"/>
        <v>0</v>
      </c>
      <c r="G44" s="39"/>
      <c r="H44" s="35">
        <f t="shared" si="1"/>
        <v>0</v>
      </c>
      <c r="I44" s="35">
        <f t="shared" si="2"/>
        <v>0</v>
      </c>
    </row>
    <row r="45" spans="1:10" s="2" customFormat="1" ht="36" customHeight="1" outlineLevel="1" x14ac:dyDescent="0.25">
      <c r="A45" s="30">
        <v>11</v>
      </c>
      <c r="B45" s="31" t="s">
        <v>26</v>
      </c>
      <c r="C45" s="32" t="s">
        <v>1</v>
      </c>
      <c r="D45" s="38">
        <f>D36</f>
        <v>409.2</v>
      </c>
      <c r="E45" s="39"/>
      <c r="F45" s="35">
        <f t="shared" si="0"/>
        <v>0</v>
      </c>
      <c r="G45" s="39"/>
      <c r="H45" s="35">
        <f t="shared" si="1"/>
        <v>0</v>
      </c>
      <c r="I45" s="35">
        <f t="shared" si="2"/>
        <v>0</v>
      </c>
    </row>
    <row r="46" spans="1:10" s="2" customFormat="1" ht="28.5" customHeight="1" x14ac:dyDescent="0.25">
      <c r="A46" s="30"/>
      <c r="B46" s="28" t="s">
        <v>256</v>
      </c>
      <c r="C46" s="32"/>
      <c r="D46" s="38"/>
      <c r="E46" s="39"/>
      <c r="F46" s="66">
        <f>SUM(F47:F52)</f>
        <v>0</v>
      </c>
      <c r="G46" s="39"/>
      <c r="H46" s="66">
        <f>SUM(H47:H52)</f>
        <v>0</v>
      </c>
      <c r="I46" s="66">
        <f>SUM(I47:I52)</f>
        <v>0</v>
      </c>
      <c r="J46" s="60">
        <f>I46-SUM(H46,F46)</f>
        <v>0</v>
      </c>
    </row>
    <row r="47" spans="1:10" s="2" customFormat="1" ht="20.25" customHeight="1" outlineLevel="1" x14ac:dyDescent="0.25">
      <c r="A47" s="30">
        <v>1</v>
      </c>
      <c r="B47" s="11" t="s">
        <v>260</v>
      </c>
      <c r="C47" s="32" t="s">
        <v>259</v>
      </c>
      <c r="D47" s="38">
        <v>34</v>
      </c>
      <c r="E47" s="39"/>
      <c r="F47" s="35">
        <f t="shared" si="0"/>
        <v>0</v>
      </c>
      <c r="G47" s="39"/>
      <c r="H47" s="35">
        <f t="shared" si="1"/>
        <v>0</v>
      </c>
      <c r="I47" s="35">
        <f t="shared" si="2"/>
        <v>0</v>
      </c>
    </row>
    <row r="48" spans="1:10" s="2" customFormat="1" ht="20.25" customHeight="1" outlineLevel="1" x14ac:dyDescent="0.25">
      <c r="A48" s="30">
        <v>2</v>
      </c>
      <c r="B48" s="11" t="s">
        <v>261</v>
      </c>
      <c r="C48" s="32" t="s">
        <v>259</v>
      </c>
      <c r="D48" s="38">
        <v>8</v>
      </c>
      <c r="E48" s="39"/>
      <c r="F48" s="35">
        <f t="shared" si="0"/>
        <v>0</v>
      </c>
      <c r="G48" s="39"/>
      <c r="H48" s="35">
        <f t="shared" si="1"/>
        <v>0</v>
      </c>
      <c r="I48" s="35">
        <f t="shared" si="2"/>
        <v>0</v>
      </c>
    </row>
    <row r="49" spans="1:10" s="2" customFormat="1" ht="20.25" customHeight="1" outlineLevel="1" x14ac:dyDescent="0.25">
      <c r="A49" s="30">
        <v>3</v>
      </c>
      <c r="B49" s="11" t="s">
        <v>262</v>
      </c>
      <c r="C49" s="32" t="s">
        <v>259</v>
      </c>
      <c r="D49" s="38">
        <v>21</v>
      </c>
      <c r="E49" s="39"/>
      <c r="F49" s="35">
        <f t="shared" si="0"/>
        <v>0</v>
      </c>
      <c r="G49" s="39"/>
      <c r="H49" s="35">
        <f t="shared" si="1"/>
        <v>0</v>
      </c>
      <c r="I49" s="35">
        <f t="shared" si="2"/>
        <v>0</v>
      </c>
    </row>
    <row r="50" spans="1:10" s="2" customFormat="1" ht="20.25" customHeight="1" outlineLevel="1" x14ac:dyDescent="0.25">
      <c r="A50" s="30">
        <v>4</v>
      </c>
      <c r="B50" s="11" t="s">
        <v>263</v>
      </c>
      <c r="C50" s="32" t="s">
        <v>259</v>
      </c>
      <c r="D50" s="38">
        <v>1</v>
      </c>
      <c r="E50" s="39"/>
      <c r="F50" s="35">
        <f t="shared" si="0"/>
        <v>0</v>
      </c>
      <c r="G50" s="39"/>
      <c r="H50" s="35">
        <f t="shared" si="1"/>
        <v>0</v>
      </c>
      <c r="I50" s="35">
        <f t="shared" si="2"/>
        <v>0</v>
      </c>
    </row>
    <row r="51" spans="1:10" s="2" customFormat="1" ht="20.25" customHeight="1" outlineLevel="1" x14ac:dyDescent="0.25">
      <c r="A51" s="30">
        <v>5</v>
      </c>
      <c r="B51" s="11" t="s">
        <v>264</v>
      </c>
      <c r="C51" s="32" t="s">
        <v>259</v>
      </c>
      <c r="D51" s="38">
        <v>2</v>
      </c>
      <c r="E51" s="39"/>
      <c r="F51" s="35">
        <f t="shared" si="0"/>
        <v>0</v>
      </c>
      <c r="G51" s="39"/>
      <c r="H51" s="35">
        <f t="shared" si="1"/>
        <v>0</v>
      </c>
      <c r="I51" s="35">
        <f t="shared" si="2"/>
        <v>0</v>
      </c>
    </row>
    <row r="52" spans="1:10" s="2" customFormat="1" ht="20.25" customHeight="1" outlineLevel="1" x14ac:dyDescent="0.25">
      <c r="A52" s="30">
        <v>6</v>
      </c>
      <c r="B52" s="11" t="s">
        <v>265</v>
      </c>
      <c r="C52" s="32" t="s">
        <v>259</v>
      </c>
      <c r="D52" s="38">
        <v>4</v>
      </c>
      <c r="E52" s="39"/>
      <c r="F52" s="35">
        <f t="shared" si="0"/>
        <v>0</v>
      </c>
      <c r="G52" s="39"/>
      <c r="H52" s="35">
        <f t="shared" si="1"/>
        <v>0</v>
      </c>
      <c r="I52" s="35">
        <f t="shared" si="2"/>
        <v>0</v>
      </c>
    </row>
    <row r="53" spans="1:10" s="2" customFormat="1" ht="20.25" customHeight="1" x14ac:dyDescent="0.25">
      <c r="A53" s="30"/>
      <c r="B53" s="29" t="s">
        <v>257</v>
      </c>
      <c r="C53" s="15"/>
      <c r="D53" s="26"/>
      <c r="E53" s="15"/>
      <c r="F53" s="66">
        <f>SUM(F54:F55)</f>
        <v>0</v>
      </c>
      <c r="G53" s="15"/>
      <c r="H53" s="66">
        <f>SUM(H54:H55)</f>
        <v>0</v>
      </c>
      <c r="I53" s="66">
        <f>SUM(I54:I55)</f>
        <v>0</v>
      </c>
      <c r="J53" s="60">
        <f>I53-SUM(H53,F53)</f>
        <v>0</v>
      </c>
    </row>
    <row r="54" spans="1:10" s="2" customFormat="1" ht="20.25" customHeight="1" outlineLevel="1" x14ac:dyDescent="0.25">
      <c r="A54" s="30">
        <v>1</v>
      </c>
      <c r="B54" s="16" t="s">
        <v>266</v>
      </c>
      <c r="C54" s="67" t="s">
        <v>259</v>
      </c>
      <c r="D54" s="68">
        <v>12</v>
      </c>
      <c r="E54" s="69"/>
      <c r="F54" s="35">
        <f t="shared" si="0"/>
        <v>0</v>
      </c>
      <c r="G54" s="69"/>
      <c r="H54" s="35">
        <f t="shared" si="1"/>
        <v>0</v>
      </c>
      <c r="I54" s="35">
        <f t="shared" si="2"/>
        <v>0</v>
      </c>
    </row>
    <row r="55" spans="1:10" s="2" customFormat="1" ht="20.25" customHeight="1" outlineLevel="1" x14ac:dyDescent="0.25">
      <c r="A55" s="30">
        <v>2</v>
      </c>
      <c r="B55" s="16" t="s">
        <v>267</v>
      </c>
      <c r="C55" s="67" t="s">
        <v>259</v>
      </c>
      <c r="D55" s="68">
        <v>1</v>
      </c>
      <c r="E55" s="69"/>
      <c r="F55" s="35">
        <f t="shared" si="0"/>
        <v>0</v>
      </c>
      <c r="G55" s="69"/>
      <c r="H55" s="35">
        <f t="shared" si="1"/>
        <v>0</v>
      </c>
      <c r="I55" s="35">
        <f t="shared" si="2"/>
        <v>0</v>
      </c>
    </row>
    <row r="56" spans="1:10" s="2" customFormat="1" ht="20.25" customHeight="1" x14ac:dyDescent="0.25">
      <c r="A56" s="30"/>
      <c r="B56" s="29" t="s">
        <v>258</v>
      </c>
      <c r="C56" s="15"/>
      <c r="D56" s="26"/>
      <c r="E56" s="15"/>
      <c r="F56" s="66">
        <f>F57</f>
        <v>0</v>
      </c>
      <c r="G56" s="15"/>
      <c r="H56" s="66">
        <f>H57</f>
        <v>0</v>
      </c>
      <c r="I56" s="66">
        <f>I57</f>
        <v>0</v>
      </c>
      <c r="J56" s="60">
        <f>I56-SUM(H56,F56)</f>
        <v>0</v>
      </c>
    </row>
    <row r="57" spans="1:10" s="2" customFormat="1" ht="20.25" customHeight="1" outlineLevel="1" x14ac:dyDescent="0.25">
      <c r="A57" s="30">
        <v>1</v>
      </c>
      <c r="B57" s="16" t="s">
        <v>268</v>
      </c>
      <c r="C57" s="67" t="s">
        <v>259</v>
      </c>
      <c r="D57" s="68">
        <v>1</v>
      </c>
      <c r="E57" s="69"/>
      <c r="F57" s="35">
        <f t="shared" si="0"/>
        <v>0</v>
      </c>
      <c r="G57" s="69"/>
      <c r="H57" s="35">
        <f t="shared" si="1"/>
        <v>0</v>
      </c>
      <c r="I57" s="35">
        <f t="shared" si="2"/>
        <v>0</v>
      </c>
    </row>
    <row r="58" spans="1:10" ht="15.75" x14ac:dyDescent="0.3">
      <c r="A58" s="40"/>
      <c r="B58" s="70" t="s">
        <v>40</v>
      </c>
      <c r="C58" s="40"/>
      <c r="D58" s="42"/>
      <c r="E58" s="43"/>
      <c r="F58" s="66">
        <f>SUM(F59:F73)</f>
        <v>0</v>
      </c>
      <c r="G58" s="43"/>
      <c r="H58" s="66">
        <f>SUM(H59:H73)</f>
        <v>0</v>
      </c>
      <c r="I58" s="66">
        <f>SUM(I59:I73)</f>
        <v>0</v>
      </c>
      <c r="J58" s="60">
        <f>I58-SUM(H58,F58)</f>
        <v>0</v>
      </c>
    </row>
    <row r="59" spans="1:10" ht="15.75" outlineLevel="1" x14ac:dyDescent="0.25">
      <c r="A59" s="40">
        <v>1</v>
      </c>
      <c r="B59" s="41" t="s">
        <v>77</v>
      </c>
      <c r="C59" s="40" t="s">
        <v>41</v>
      </c>
      <c r="D59" s="42">
        <v>48</v>
      </c>
      <c r="E59" s="43"/>
      <c r="F59" s="35">
        <f t="shared" si="0"/>
        <v>0</v>
      </c>
      <c r="G59" s="43"/>
      <c r="H59" s="35">
        <f t="shared" si="1"/>
        <v>0</v>
      </c>
      <c r="I59" s="35">
        <f t="shared" si="2"/>
        <v>0</v>
      </c>
    </row>
    <row r="60" spans="1:10" ht="15.75" outlineLevel="1" x14ac:dyDescent="0.25">
      <c r="A60" s="40">
        <v>2</v>
      </c>
      <c r="B60" s="41" t="s">
        <v>78</v>
      </c>
      <c r="C60" s="40" t="s">
        <v>41</v>
      </c>
      <c r="D60" s="42">
        <v>48</v>
      </c>
      <c r="E60" s="43"/>
      <c r="F60" s="35">
        <f t="shared" si="0"/>
        <v>0</v>
      </c>
      <c r="G60" s="43"/>
      <c r="H60" s="35">
        <f t="shared" si="1"/>
        <v>0</v>
      </c>
      <c r="I60" s="35">
        <f t="shared" si="2"/>
        <v>0</v>
      </c>
    </row>
    <row r="61" spans="1:10" ht="15.75" outlineLevel="1" x14ac:dyDescent="0.25">
      <c r="A61" s="40">
        <v>3</v>
      </c>
      <c r="B61" s="41" t="s">
        <v>79</v>
      </c>
      <c r="C61" s="40" t="s">
        <v>41</v>
      </c>
      <c r="D61" s="42">
        <v>72</v>
      </c>
      <c r="E61" s="43"/>
      <c r="F61" s="35">
        <f t="shared" si="0"/>
        <v>0</v>
      </c>
      <c r="G61" s="43"/>
      <c r="H61" s="35">
        <f t="shared" si="1"/>
        <v>0</v>
      </c>
      <c r="I61" s="35">
        <f t="shared" si="2"/>
        <v>0</v>
      </c>
    </row>
    <row r="62" spans="1:10" ht="15.75" outlineLevel="1" x14ac:dyDescent="0.25">
      <c r="A62" s="40">
        <v>4</v>
      </c>
      <c r="B62" s="41" t="s">
        <v>80</v>
      </c>
      <c r="C62" s="40" t="s">
        <v>41</v>
      </c>
      <c r="D62" s="42">
        <v>280</v>
      </c>
      <c r="E62" s="43"/>
      <c r="F62" s="35">
        <f t="shared" si="0"/>
        <v>0</v>
      </c>
      <c r="G62" s="43"/>
      <c r="H62" s="35">
        <f t="shared" si="1"/>
        <v>0</v>
      </c>
      <c r="I62" s="35">
        <f t="shared" si="2"/>
        <v>0</v>
      </c>
    </row>
    <row r="63" spans="1:10" ht="15.75" outlineLevel="1" x14ac:dyDescent="0.25">
      <c r="A63" s="40">
        <v>5</v>
      </c>
      <c r="B63" s="41" t="s">
        <v>245</v>
      </c>
      <c r="C63" s="40" t="s">
        <v>41</v>
      </c>
      <c r="D63" s="42">
        <v>48</v>
      </c>
      <c r="E63" s="43"/>
      <c r="F63" s="35">
        <f t="shared" si="0"/>
        <v>0</v>
      </c>
      <c r="G63" s="43"/>
      <c r="H63" s="35">
        <f t="shared" si="1"/>
        <v>0</v>
      </c>
      <c r="I63" s="35">
        <f t="shared" si="2"/>
        <v>0</v>
      </c>
    </row>
    <row r="64" spans="1:10" ht="15.75" outlineLevel="1" x14ac:dyDescent="0.25">
      <c r="A64" s="40">
        <v>6</v>
      </c>
      <c r="B64" s="41" t="s">
        <v>81</v>
      </c>
      <c r="C64" s="40" t="s">
        <v>41</v>
      </c>
      <c r="D64" s="42">
        <v>48</v>
      </c>
      <c r="E64" s="43"/>
      <c r="F64" s="35">
        <f t="shared" si="0"/>
        <v>0</v>
      </c>
      <c r="G64" s="43"/>
      <c r="H64" s="35">
        <f t="shared" si="1"/>
        <v>0</v>
      </c>
      <c r="I64" s="35">
        <f t="shared" si="2"/>
        <v>0</v>
      </c>
    </row>
    <row r="65" spans="1:10" ht="15.75" outlineLevel="1" x14ac:dyDescent="0.25">
      <c r="A65" s="40">
        <v>7</v>
      </c>
      <c r="B65" s="41" t="s">
        <v>246</v>
      </c>
      <c r="C65" s="40" t="s">
        <v>41</v>
      </c>
      <c r="D65" s="42">
        <v>124</v>
      </c>
      <c r="E65" s="43"/>
      <c r="F65" s="35">
        <f t="shared" si="0"/>
        <v>0</v>
      </c>
      <c r="G65" s="43"/>
      <c r="H65" s="35">
        <f t="shared" si="1"/>
        <v>0</v>
      </c>
      <c r="I65" s="35">
        <f t="shared" si="2"/>
        <v>0</v>
      </c>
    </row>
    <row r="66" spans="1:10" ht="15.75" outlineLevel="1" x14ac:dyDescent="0.25">
      <c r="A66" s="40">
        <v>8</v>
      </c>
      <c r="B66" s="41" t="s">
        <v>247</v>
      </c>
      <c r="C66" s="40" t="s">
        <v>41</v>
      </c>
      <c r="D66" s="42">
        <v>320</v>
      </c>
      <c r="E66" s="43"/>
      <c r="F66" s="35">
        <f t="shared" si="0"/>
        <v>0</v>
      </c>
      <c r="G66" s="43"/>
      <c r="H66" s="35">
        <f t="shared" si="1"/>
        <v>0</v>
      </c>
      <c r="I66" s="35">
        <f t="shared" si="2"/>
        <v>0</v>
      </c>
    </row>
    <row r="67" spans="1:10" ht="15.75" outlineLevel="1" x14ac:dyDescent="0.3">
      <c r="A67" s="40">
        <v>9</v>
      </c>
      <c r="B67" s="44" t="s">
        <v>42</v>
      </c>
      <c r="C67" s="40" t="s">
        <v>43</v>
      </c>
      <c r="D67" s="42">
        <v>88</v>
      </c>
      <c r="E67" s="43"/>
      <c r="F67" s="35">
        <f t="shared" si="0"/>
        <v>0</v>
      </c>
      <c r="G67" s="43"/>
      <c r="H67" s="35">
        <f t="shared" si="1"/>
        <v>0</v>
      </c>
      <c r="I67" s="35">
        <f t="shared" si="2"/>
        <v>0</v>
      </c>
    </row>
    <row r="68" spans="1:10" ht="15.75" outlineLevel="1" x14ac:dyDescent="0.3">
      <c r="A68" s="40">
        <v>10</v>
      </c>
      <c r="B68" s="44" t="s">
        <v>44</v>
      </c>
      <c r="C68" s="40" t="s">
        <v>43</v>
      </c>
      <c r="D68" s="42">
        <v>84</v>
      </c>
      <c r="E68" s="43"/>
      <c r="F68" s="35">
        <f t="shared" si="0"/>
        <v>0</v>
      </c>
      <c r="G68" s="43"/>
      <c r="H68" s="35">
        <f t="shared" si="1"/>
        <v>0</v>
      </c>
      <c r="I68" s="35">
        <f t="shared" si="2"/>
        <v>0</v>
      </c>
    </row>
    <row r="69" spans="1:10" ht="15.75" outlineLevel="1" x14ac:dyDescent="0.3">
      <c r="A69" s="40">
        <v>11</v>
      </c>
      <c r="B69" s="44" t="s">
        <v>45</v>
      </c>
      <c r="C69" s="40" t="s">
        <v>43</v>
      </c>
      <c r="D69" s="42">
        <v>16</v>
      </c>
      <c r="E69" s="43"/>
      <c r="F69" s="35">
        <f t="shared" si="0"/>
        <v>0</v>
      </c>
      <c r="G69" s="43"/>
      <c r="H69" s="35">
        <f t="shared" si="1"/>
        <v>0</v>
      </c>
      <c r="I69" s="35">
        <f t="shared" si="2"/>
        <v>0</v>
      </c>
    </row>
    <row r="70" spans="1:10" ht="15.75" outlineLevel="1" x14ac:dyDescent="0.3">
      <c r="A70" s="40">
        <v>12</v>
      </c>
      <c r="B70" s="44" t="s">
        <v>46</v>
      </c>
      <c r="C70" s="40" t="s">
        <v>43</v>
      </c>
      <c r="D70" s="42">
        <v>2</v>
      </c>
      <c r="E70" s="43"/>
      <c r="F70" s="35">
        <f t="shared" si="0"/>
        <v>0</v>
      </c>
      <c r="G70" s="43"/>
      <c r="H70" s="35">
        <f t="shared" si="1"/>
        <v>0</v>
      </c>
      <c r="I70" s="35">
        <f t="shared" si="2"/>
        <v>0</v>
      </c>
    </row>
    <row r="71" spans="1:10" ht="15.75" outlineLevel="1" x14ac:dyDescent="0.3">
      <c r="A71" s="40">
        <v>13</v>
      </c>
      <c r="B71" s="44" t="s">
        <v>47</v>
      </c>
      <c r="C71" s="40" t="s">
        <v>48</v>
      </c>
      <c r="D71" s="42">
        <v>1</v>
      </c>
      <c r="E71" s="43"/>
      <c r="F71" s="35">
        <f t="shared" si="0"/>
        <v>0</v>
      </c>
      <c r="G71" s="43"/>
      <c r="H71" s="35">
        <f t="shared" si="1"/>
        <v>0</v>
      </c>
      <c r="I71" s="35">
        <f t="shared" si="2"/>
        <v>0</v>
      </c>
    </row>
    <row r="72" spans="1:10" ht="15.75" outlineLevel="1" x14ac:dyDescent="0.3">
      <c r="A72" s="40">
        <v>14</v>
      </c>
      <c r="B72" s="44" t="s">
        <v>49</v>
      </c>
      <c r="C72" s="40" t="s">
        <v>50</v>
      </c>
      <c r="D72" s="42">
        <v>1</v>
      </c>
      <c r="E72" s="43"/>
      <c r="F72" s="35">
        <f t="shared" si="0"/>
        <v>0</v>
      </c>
      <c r="G72" s="43"/>
      <c r="H72" s="35">
        <f t="shared" si="1"/>
        <v>0</v>
      </c>
      <c r="I72" s="35">
        <f t="shared" si="2"/>
        <v>0</v>
      </c>
    </row>
    <row r="73" spans="1:10" ht="15.75" outlineLevel="1" x14ac:dyDescent="0.3">
      <c r="A73" s="40">
        <v>15</v>
      </c>
      <c r="B73" s="44" t="s">
        <v>51</v>
      </c>
      <c r="C73" s="40" t="s">
        <v>48</v>
      </c>
      <c r="D73" s="42">
        <v>1</v>
      </c>
      <c r="E73" s="43"/>
      <c r="F73" s="35">
        <f t="shared" si="0"/>
        <v>0</v>
      </c>
      <c r="G73" s="43"/>
      <c r="H73" s="35">
        <f t="shared" si="1"/>
        <v>0</v>
      </c>
      <c r="I73" s="35">
        <f t="shared" si="2"/>
        <v>0</v>
      </c>
    </row>
    <row r="74" spans="1:10" ht="15.75" x14ac:dyDescent="0.25">
      <c r="A74" s="40"/>
      <c r="B74" s="71" t="s">
        <v>52</v>
      </c>
      <c r="C74" s="40"/>
      <c r="D74" s="42"/>
      <c r="E74" s="43"/>
      <c r="F74" s="66">
        <f>SUM(F75:F80)</f>
        <v>0</v>
      </c>
      <c r="G74" s="43"/>
      <c r="H74" s="66">
        <f>SUM(H75:H80)</f>
        <v>0</v>
      </c>
      <c r="I74" s="66">
        <f>SUM(I75:I80)</f>
        <v>0</v>
      </c>
      <c r="J74" s="60">
        <f>I74-SUM(H74,F74)</f>
        <v>0</v>
      </c>
    </row>
    <row r="75" spans="1:10" ht="15.75" outlineLevel="1" x14ac:dyDescent="0.3">
      <c r="A75" s="40">
        <v>1</v>
      </c>
      <c r="B75" s="44" t="s">
        <v>53</v>
      </c>
      <c r="C75" s="40" t="s">
        <v>41</v>
      </c>
      <c r="D75" s="42">
        <v>268</v>
      </c>
      <c r="E75" s="43"/>
      <c r="F75" s="35">
        <f t="shared" si="0"/>
        <v>0</v>
      </c>
      <c r="G75" s="43"/>
      <c r="H75" s="35">
        <f t="shared" si="1"/>
        <v>0</v>
      </c>
      <c r="I75" s="35">
        <f t="shared" si="2"/>
        <v>0</v>
      </c>
    </row>
    <row r="76" spans="1:10" ht="15.75" outlineLevel="1" x14ac:dyDescent="0.3">
      <c r="A76" s="40">
        <v>2</v>
      </c>
      <c r="B76" s="44" t="s">
        <v>54</v>
      </c>
      <c r="C76" s="40" t="s">
        <v>41</v>
      </c>
      <c r="D76" s="42">
        <v>186</v>
      </c>
      <c r="E76" s="43"/>
      <c r="F76" s="35">
        <f t="shared" si="0"/>
        <v>0</v>
      </c>
      <c r="G76" s="43"/>
      <c r="H76" s="35">
        <f t="shared" si="1"/>
        <v>0</v>
      </c>
      <c r="I76" s="35">
        <f t="shared" si="2"/>
        <v>0</v>
      </c>
    </row>
    <row r="77" spans="1:10" ht="15.75" outlineLevel="1" x14ac:dyDescent="0.3">
      <c r="A77" s="40">
        <v>3</v>
      </c>
      <c r="B77" s="44" t="s">
        <v>55</v>
      </c>
      <c r="C77" s="40" t="s">
        <v>43</v>
      </c>
      <c r="D77" s="42">
        <v>14</v>
      </c>
      <c r="E77" s="43"/>
      <c r="F77" s="35">
        <f t="shared" si="0"/>
        <v>0</v>
      </c>
      <c r="G77" s="43"/>
      <c r="H77" s="35">
        <f t="shared" si="1"/>
        <v>0</v>
      </c>
      <c r="I77" s="35">
        <f t="shared" si="2"/>
        <v>0</v>
      </c>
    </row>
    <row r="78" spans="1:10" ht="15.75" outlineLevel="1" x14ac:dyDescent="0.3">
      <c r="A78" s="40">
        <v>4</v>
      </c>
      <c r="B78" s="44" t="s">
        <v>56</v>
      </c>
      <c r="C78" s="40" t="s">
        <v>43</v>
      </c>
      <c r="D78" s="42">
        <v>10</v>
      </c>
      <c r="E78" s="43"/>
      <c r="F78" s="35">
        <f t="shared" si="0"/>
        <v>0</v>
      </c>
      <c r="G78" s="43"/>
      <c r="H78" s="35">
        <f t="shared" si="1"/>
        <v>0</v>
      </c>
      <c r="I78" s="35">
        <f t="shared" si="2"/>
        <v>0</v>
      </c>
    </row>
    <row r="79" spans="1:10" ht="15.75" outlineLevel="1" x14ac:dyDescent="0.3">
      <c r="A79" s="40">
        <v>5</v>
      </c>
      <c r="B79" s="44" t="s">
        <v>47</v>
      </c>
      <c r="C79" s="40" t="s">
        <v>48</v>
      </c>
      <c r="D79" s="42">
        <v>1</v>
      </c>
      <c r="E79" s="43"/>
      <c r="F79" s="35">
        <f t="shared" si="0"/>
        <v>0</v>
      </c>
      <c r="G79" s="43"/>
      <c r="H79" s="35">
        <f t="shared" si="1"/>
        <v>0</v>
      </c>
      <c r="I79" s="35">
        <f t="shared" si="2"/>
        <v>0</v>
      </c>
    </row>
    <row r="80" spans="1:10" ht="15.75" outlineLevel="1" x14ac:dyDescent="0.25">
      <c r="A80" s="40">
        <v>6</v>
      </c>
      <c r="B80" s="41" t="s">
        <v>57</v>
      </c>
      <c r="C80" s="40" t="s">
        <v>50</v>
      </c>
      <c r="D80" s="45">
        <v>8</v>
      </c>
      <c r="E80" s="40"/>
      <c r="F80" s="35">
        <f t="shared" ref="F80:F143" si="3">E80*D80</f>
        <v>0</v>
      </c>
      <c r="G80" s="40"/>
      <c r="H80" s="35">
        <f t="shared" ref="H80:H143" si="4">D80*G80</f>
        <v>0</v>
      </c>
      <c r="I80" s="35">
        <f t="shared" ref="I80:I143" si="5">SUM(H80,F80)</f>
        <v>0</v>
      </c>
    </row>
    <row r="81" spans="1:10" ht="15.75" x14ac:dyDescent="0.25">
      <c r="A81" s="40"/>
      <c r="B81" s="71" t="s">
        <v>58</v>
      </c>
      <c r="C81" s="40"/>
      <c r="D81" s="45"/>
      <c r="E81" s="40"/>
      <c r="F81" s="66">
        <f>SUM(F82:F90)</f>
        <v>0</v>
      </c>
      <c r="G81" s="40"/>
      <c r="H81" s="66">
        <f>SUM(H82:H90)</f>
        <v>0</v>
      </c>
      <c r="I81" s="66">
        <f>SUM(I82:I90)</f>
        <v>0</v>
      </c>
      <c r="J81" s="60">
        <f>I81-SUM(H81,F81)</f>
        <v>0</v>
      </c>
    </row>
    <row r="82" spans="1:10" ht="15.75" outlineLevel="1" x14ac:dyDescent="0.25">
      <c r="A82" s="40">
        <v>1</v>
      </c>
      <c r="B82" s="41" t="s">
        <v>82</v>
      </c>
      <c r="C82" s="40" t="s">
        <v>50</v>
      </c>
      <c r="D82" s="42">
        <v>1</v>
      </c>
      <c r="E82" s="43"/>
      <c r="F82" s="35">
        <f t="shared" si="3"/>
        <v>0</v>
      </c>
      <c r="G82" s="43"/>
      <c r="H82" s="35">
        <f t="shared" si="4"/>
        <v>0</v>
      </c>
      <c r="I82" s="35">
        <f t="shared" si="5"/>
        <v>0</v>
      </c>
    </row>
    <row r="83" spans="1:10" ht="15.75" outlineLevel="1" x14ac:dyDescent="0.25">
      <c r="A83" s="40">
        <v>2</v>
      </c>
      <c r="B83" s="41" t="s">
        <v>59</v>
      </c>
      <c r="C83" s="40" t="s">
        <v>50</v>
      </c>
      <c r="D83" s="42">
        <v>1</v>
      </c>
      <c r="E83" s="43"/>
      <c r="F83" s="35">
        <f t="shared" si="3"/>
        <v>0</v>
      </c>
      <c r="G83" s="43"/>
      <c r="H83" s="35">
        <f t="shared" si="4"/>
        <v>0</v>
      </c>
      <c r="I83" s="35">
        <f t="shared" si="5"/>
        <v>0</v>
      </c>
    </row>
    <row r="84" spans="1:10" ht="15.75" outlineLevel="1" x14ac:dyDescent="0.25">
      <c r="A84" s="40">
        <v>3</v>
      </c>
      <c r="B84" s="41" t="s">
        <v>60</v>
      </c>
      <c r="C84" s="40" t="s">
        <v>61</v>
      </c>
      <c r="D84" s="42">
        <v>1</v>
      </c>
      <c r="E84" s="43"/>
      <c r="F84" s="35">
        <f t="shared" si="3"/>
        <v>0</v>
      </c>
      <c r="G84" s="43"/>
      <c r="H84" s="35">
        <f t="shared" si="4"/>
        <v>0</v>
      </c>
      <c r="I84" s="35">
        <f t="shared" si="5"/>
        <v>0</v>
      </c>
    </row>
    <row r="85" spans="1:10" ht="18" outlineLevel="1" x14ac:dyDescent="0.25">
      <c r="A85" s="40">
        <v>4</v>
      </c>
      <c r="B85" s="41" t="s">
        <v>62</v>
      </c>
      <c r="C85" s="40" t="s">
        <v>248</v>
      </c>
      <c r="D85" s="42">
        <f>15+2</f>
        <v>17</v>
      </c>
      <c r="E85" s="43"/>
      <c r="F85" s="35">
        <f t="shared" si="3"/>
        <v>0</v>
      </c>
      <c r="G85" s="43"/>
      <c r="H85" s="35">
        <f t="shared" si="4"/>
        <v>0</v>
      </c>
      <c r="I85" s="35">
        <f t="shared" si="5"/>
        <v>0</v>
      </c>
    </row>
    <row r="86" spans="1:10" ht="18" outlineLevel="1" x14ac:dyDescent="0.25">
      <c r="A86" s="40">
        <v>5</v>
      </c>
      <c r="B86" s="41" t="s">
        <v>63</v>
      </c>
      <c r="C86" s="40" t="s">
        <v>248</v>
      </c>
      <c r="D86" s="42">
        <f>D85*0.15</f>
        <v>2.5499999999999998</v>
      </c>
      <c r="E86" s="43"/>
      <c r="F86" s="35">
        <f t="shared" si="3"/>
        <v>0</v>
      </c>
      <c r="G86" s="43"/>
      <c r="H86" s="35">
        <f t="shared" si="4"/>
        <v>0</v>
      </c>
      <c r="I86" s="35">
        <f t="shared" si="5"/>
        <v>0</v>
      </c>
    </row>
    <row r="87" spans="1:10" ht="18" outlineLevel="1" x14ac:dyDescent="0.25">
      <c r="A87" s="40">
        <v>6</v>
      </c>
      <c r="B87" s="41" t="s">
        <v>64</v>
      </c>
      <c r="C87" s="40" t="s">
        <v>248</v>
      </c>
      <c r="D87" s="42">
        <f>65*0.1*0.5</f>
        <v>3.25</v>
      </c>
      <c r="E87" s="43"/>
      <c r="F87" s="35">
        <f t="shared" si="3"/>
        <v>0</v>
      </c>
      <c r="G87" s="43"/>
      <c r="H87" s="35">
        <f t="shared" si="4"/>
        <v>0</v>
      </c>
      <c r="I87" s="35">
        <f t="shared" si="5"/>
        <v>0</v>
      </c>
    </row>
    <row r="88" spans="1:10" ht="18" outlineLevel="1" x14ac:dyDescent="0.25">
      <c r="A88" s="40">
        <v>7</v>
      </c>
      <c r="B88" s="41" t="s">
        <v>65</v>
      </c>
      <c r="C88" s="40" t="s">
        <v>248</v>
      </c>
      <c r="D88" s="42">
        <f>D87</f>
        <v>3.25</v>
      </c>
      <c r="E88" s="43"/>
      <c r="F88" s="35">
        <f t="shared" si="3"/>
        <v>0</v>
      </c>
      <c r="G88" s="43"/>
      <c r="H88" s="35">
        <f t="shared" si="4"/>
        <v>0</v>
      </c>
      <c r="I88" s="35">
        <f t="shared" si="5"/>
        <v>0</v>
      </c>
    </row>
    <row r="89" spans="1:10" ht="18" outlineLevel="1" x14ac:dyDescent="0.25">
      <c r="A89" s="40">
        <v>8</v>
      </c>
      <c r="B89" s="41" t="s">
        <v>66</v>
      </c>
      <c r="C89" s="40" t="s">
        <v>248</v>
      </c>
      <c r="D89" s="42">
        <f>D85-D87-D88</f>
        <v>10.5</v>
      </c>
      <c r="E89" s="43"/>
      <c r="F89" s="35">
        <f t="shared" si="3"/>
        <v>0</v>
      </c>
      <c r="G89" s="43"/>
      <c r="H89" s="35">
        <f t="shared" si="4"/>
        <v>0</v>
      </c>
      <c r="I89" s="35">
        <f t="shared" si="5"/>
        <v>0</v>
      </c>
    </row>
    <row r="90" spans="1:10" ht="15.75" outlineLevel="1" x14ac:dyDescent="0.25">
      <c r="A90" s="40">
        <v>9</v>
      </c>
      <c r="B90" s="41" t="s">
        <v>57</v>
      </c>
      <c r="C90" s="40" t="s">
        <v>50</v>
      </c>
      <c r="D90" s="45">
        <v>1</v>
      </c>
      <c r="E90" s="40"/>
      <c r="F90" s="35">
        <f t="shared" si="3"/>
        <v>0</v>
      </c>
      <c r="G90" s="40"/>
      <c r="H90" s="35">
        <f t="shared" si="4"/>
        <v>0</v>
      </c>
      <c r="I90" s="35">
        <f t="shared" si="5"/>
        <v>0</v>
      </c>
    </row>
    <row r="91" spans="1:10" ht="15.75" x14ac:dyDescent="0.3">
      <c r="A91" s="40"/>
      <c r="B91" s="70" t="s">
        <v>67</v>
      </c>
      <c r="C91" s="72"/>
      <c r="D91" s="73"/>
      <c r="E91" s="74"/>
      <c r="F91" s="66">
        <f>SUM(F92:F97)</f>
        <v>0</v>
      </c>
      <c r="G91" s="74"/>
      <c r="H91" s="66">
        <f>SUM(H92:H97)</f>
        <v>0</v>
      </c>
      <c r="I91" s="66">
        <f>SUM(I92:I97)</f>
        <v>0</v>
      </c>
      <c r="J91" s="60">
        <f>I91-SUM(H91,F91)</f>
        <v>0</v>
      </c>
    </row>
    <row r="92" spans="1:10" ht="15.75" outlineLevel="1" x14ac:dyDescent="0.3">
      <c r="A92" s="40">
        <v>1</v>
      </c>
      <c r="B92" s="44" t="s">
        <v>68</v>
      </c>
      <c r="C92" s="40" t="s">
        <v>48</v>
      </c>
      <c r="D92" s="42">
        <v>11</v>
      </c>
      <c r="E92" s="43"/>
      <c r="F92" s="35">
        <f t="shared" si="3"/>
        <v>0</v>
      </c>
      <c r="G92" s="43"/>
      <c r="H92" s="35">
        <f t="shared" si="4"/>
        <v>0</v>
      </c>
      <c r="I92" s="35">
        <f t="shared" si="5"/>
        <v>0</v>
      </c>
    </row>
    <row r="93" spans="1:10" ht="15.75" outlineLevel="1" x14ac:dyDescent="0.3">
      <c r="A93" s="40">
        <v>2</v>
      </c>
      <c r="B93" s="44" t="s">
        <v>69</v>
      </c>
      <c r="C93" s="40" t="s">
        <v>48</v>
      </c>
      <c r="D93" s="42">
        <v>1</v>
      </c>
      <c r="E93" s="43"/>
      <c r="F93" s="35">
        <f t="shared" si="3"/>
        <v>0</v>
      </c>
      <c r="G93" s="43"/>
      <c r="H93" s="35">
        <f t="shared" si="4"/>
        <v>0</v>
      </c>
      <c r="I93" s="35">
        <f t="shared" si="5"/>
        <v>0</v>
      </c>
    </row>
    <row r="94" spans="1:10" ht="15.75" outlineLevel="1" x14ac:dyDescent="0.25">
      <c r="A94" s="40">
        <v>3</v>
      </c>
      <c r="B94" s="41" t="s">
        <v>70</v>
      </c>
      <c r="C94" s="40" t="s">
        <v>48</v>
      </c>
      <c r="D94" s="42">
        <v>34</v>
      </c>
      <c r="E94" s="43"/>
      <c r="F94" s="35">
        <f t="shared" si="3"/>
        <v>0</v>
      </c>
      <c r="G94" s="43"/>
      <c r="H94" s="35">
        <f t="shared" si="4"/>
        <v>0</v>
      </c>
      <c r="I94" s="35">
        <f t="shared" si="5"/>
        <v>0</v>
      </c>
    </row>
    <row r="95" spans="1:10" ht="15.75" outlineLevel="1" x14ac:dyDescent="0.25">
      <c r="A95" s="40" t="s">
        <v>71</v>
      </c>
      <c r="B95" s="41" t="s">
        <v>72</v>
      </c>
      <c r="C95" s="40" t="s">
        <v>48</v>
      </c>
      <c r="D95" s="42">
        <v>29</v>
      </c>
      <c r="E95" s="43"/>
      <c r="F95" s="35">
        <f t="shared" si="3"/>
        <v>0</v>
      </c>
      <c r="G95" s="43"/>
      <c r="H95" s="35">
        <f t="shared" si="4"/>
        <v>0</v>
      </c>
      <c r="I95" s="35">
        <f t="shared" si="5"/>
        <v>0</v>
      </c>
    </row>
    <row r="96" spans="1:10" ht="15.75" outlineLevel="1" x14ac:dyDescent="0.3">
      <c r="A96" s="40">
        <v>4</v>
      </c>
      <c r="B96" s="44" t="s">
        <v>73</v>
      </c>
      <c r="C96" s="40" t="s">
        <v>48</v>
      </c>
      <c r="D96" s="42">
        <v>2</v>
      </c>
      <c r="E96" s="43"/>
      <c r="F96" s="35">
        <f t="shared" si="3"/>
        <v>0</v>
      </c>
      <c r="G96" s="43"/>
      <c r="H96" s="35">
        <f t="shared" si="4"/>
        <v>0</v>
      </c>
      <c r="I96" s="35">
        <f t="shared" si="5"/>
        <v>0</v>
      </c>
    </row>
    <row r="97" spans="1:10" ht="15.75" outlineLevel="1" x14ac:dyDescent="0.3">
      <c r="A97" s="40">
        <v>5</v>
      </c>
      <c r="B97" s="44" t="s">
        <v>74</v>
      </c>
      <c r="C97" s="40" t="s">
        <v>48</v>
      </c>
      <c r="D97" s="42">
        <v>2</v>
      </c>
      <c r="E97" s="43"/>
      <c r="F97" s="35">
        <f t="shared" si="3"/>
        <v>0</v>
      </c>
      <c r="G97" s="43"/>
      <c r="H97" s="35">
        <f t="shared" si="4"/>
        <v>0</v>
      </c>
      <c r="I97" s="35">
        <f t="shared" si="5"/>
        <v>0</v>
      </c>
    </row>
    <row r="98" spans="1:10" ht="15.75" x14ac:dyDescent="0.3">
      <c r="A98" s="75"/>
      <c r="B98" s="76" t="s">
        <v>148</v>
      </c>
      <c r="C98" s="77"/>
      <c r="D98" s="78"/>
      <c r="E98" s="77"/>
      <c r="F98" s="66">
        <f>SUM(F99:F165)</f>
        <v>0</v>
      </c>
      <c r="G98" s="77"/>
      <c r="H98" s="66">
        <f>SUM(H99:H165)</f>
        <v>0</v>
      </c>
      <c r="I98" s="66">
        <f>SUM(I99:I165)</f>
        <v>0</v>
      </c>
      <c r="J98" s="60">
        <f>I98-SUM(H98,F98)</f>
        <v>0</v>
      </c>
    </row>
    <row r="99" spans="1:10" ht="16.5" outlineLevel="1" x14ac:dyDescent="0.25">
      <c r="A99" s="46">
        <v>1</v>
      </c>
      <c r="B99" s="4" t="s">
        <v>83</v>
      </c>
      <c r="C99" s="5" t="s">
        <v>84</v>
      </c>
      <c r="D99" s="79">
        <v>1</v>
      </c>
      <c r="E99" s="80"/>
      <c r="F99" s="35">
        <f t="shared" si="3"/>
        <v>0</v>
      </c>
      <c r="G99" s="80"/>
      <c r="H99" s="35">
        <f t="shared" si="4"/>
        <v>0</v>
      </c>
      <c r="I99" s="35">
        <f t="shared" si="5"/>
        <v>0</v>
      </c>
    </row>
    <row r="100" spans="1:10" ht="16.5" outlineLevel="1" x14ac:dyDescent="0.25">
      <c r="A100" s="46">
        <v>2</v>
      </c>
      <c r="B100" s="4" t="s">
        <v>85</v>
      </c>
      <c r="C100" s="5" t="s">
        <v>86</v>
      </c>
      <c r="D100" s="79">
        <v>1</v>
      </c>
      <c r="E100" s="80"/>
      <c r="F100" s="35">
        <f t="shared" si="3"/>
        <v>0</v>
      </c>
      <c r="G100" s="80"/>
      <c r="H100" s="35">
        <f t="shared" si="4"/>
        <v>0</v>
      </c>
      <c r="I100" s="35">
        <f t="shared" si="5"/>
        <v>0</v>
      </c>
    </row>
    <row r="101" spans="1:10" ht="16.5" outlineLevel="1" x14ac:dyDescent="0.25">
      <c r="A101" s="46">
        <v>3</v>
      </c>
      <c r="B101" s="4" t="s">
        <v>87</v>
      </c>
      <c r="C101" s="5" t="s">
        <v>86</v>
      </c>
      <c r="D101" s="79">
        <v>1</v>
      </c>
      <c r="E101" s="80"/>
      <c r="F101" s="35">
        <f t="shared" si="3"/>
        <v>0</v>
      </c>
      <c r="G101" s="80"/>
      <c r="H101" s="35">
        <f t="shared" si="4"/>
        <v>0</v>
      </c>
      <c r="I101" s="35">
        <f t="shared" si="5"/>
        <v>0</v>
      </c>
    </row>
    <row r="102" spans="1:10" ht="16.5" outlineLevel="1" x14ac:dyDescent="0.25">
      <c r="A102" s="46">
        <v>4</v>
      </c>
      <c r="B102" s="4" t="s">
        <v>88</v>
      </c>
      <c r="C102" s="5" t="s">
        <v>86</v>
      </c>
      <c r="D102" s="79">
        <v>1</v>
      </c>
      <c r="E102" s="80"/>
      <c r="F102" s="35">
        <f t="shared" si="3"/>
        <v>0</v>
      </c>
      <c r="G102" s="80"/>
      <c r="H102" s="35">
        <f t="shared" si="4"/>
        <v>0</v>
      </c>
      <c r="I102" s="35">
        <f t="shared" si="5"/>
        <v>0</v>
      </c>
    </row>
    <row r="103" spans="1:10" ht="16.5" outlineLevel="1" x14ac:dyDescent="0.25">
      <c r="A103" s="46">
        <v>5</v>
      </c>
      <c r="B103" s="4" t="s">
        <v>89</v>
      </c>
      <c r="C103" s="5" t="s">
        <v>86</v>
      </c>
      <c r="D103" s="79">
        <v>2</v>
      </c>
      <c r="E103" s="80"/>
      <c r="F103" s="35">
        <f t="shared" si="3"/>
        <v>0</v>
      </c>
      <c r="G103" s="80"/>
      <c r="H103" s="35">
        <f t="shared" si="4"/>
        <v>0</v>
      </c>
      <c r="I103" s="35">
        <f t="shared" si="5"/>
        <v>0</v>
      </c>
    </row>
    <row r="104" spans="1:10" ht="16.5" outlineLevel="1" x14ac:dyDescent="0.25">
      <c r="A104" s="46">
        <v>6</v>
      </c>
      <c r="B104" s="4" t="s">
        <v>90</v>
      </c>
      <c r="C104" s="5" t="s">
        <v>86</v>
      </c>
      <c r="D104" s="79">
        <v>2</v>
      </c>
      <c r="E104" s="80"/>
      <c r="F104" s="35">
        <f t="shared" si="3"/>
        <v>0</v>
      </c>
      <c r="G104" s="80"/>
      <c r="H104" s="35">
        <f t="shared" si="4"/>
        <v>0</v>
      </c>
      <c r="I104" s="35">
        <f t="shared" si="5"/>
        <v>0</v>
      </c>
    </row>
    <row r="105" spans="1:10" ht="16.5" outlineLevel="1" x14ac:dyDescent="0.25">
      <c r="A105" s="46">
        <v>7</v>
      </c>
      <c r="B105" s="4" t="s">
        <v>91</v>
      </c>
      <c r="C105" s="5" t="s">
        <v>86</v>
      </c>
      <c r="D105" s="79">
        <v>2</v>
      </c>
      <c r="E105" s="80"/>
      <c r="F105" s="35">
        <f t="shared" si="3"/>
        <v>0</v>
      </c>
      <c r="G105" s="80"/>
      <c r="H105" s="35">
        <f t="shared" si="4"/>
        <v>0</v>
      </c>
      <c r="I105" s="35">
        <f t="shared" si="5"/>
        <v>0</v>
      </c>
    </row>
    <row r="106" spans="1:10" ht="16.5" outlineLevel="1" x14ac:dyDescent="0.25">
      <c r="A106" s="46">
        <v>8</v>
      </c>
      <c r="B106" s="4" t="s">
        <v>92</v>
      </c>
      <c r="C106" s="5" t="s">
        <v>86</v>
      </c>
      <c r="D106" s="79">
        <v>41</v>
      </c>
      <c r="E106" s="80"/>
      <c r="F106" s="35">
        <f t="shared" si="3"/>
        <v>0</v>
      </c>
      <c r="G106" s="80"/>
      <c r="H106" s="35">
        <f t="shared" si="4"/>
        <v>0</v>
      </c>
      <c r="I106" s="35">
        <f t="shared" si="5"/>
        <v>0</v>
      </c>
    </row>
    <row r="107" spans="1:10" ht="16.5" outlineLevel="1" x14ac:dyDescent="0.25">
      <c r="A107" s="46">
        <v>9</v>
      </c>
      <c r="B107" s="4" t="s">
        <v>93</v>
      </c>
      <c r="C107" s="5" t="s">
        <v>86</v>
      </c>
      <c r="D107" s="79">
        <v>1</v>
      </c>
      <c r="E107" s="80"/>
      <c r="F107" s="35">
        <f t="shared" si="3"/>
        <v>0</v>
      </c>
      <c r="G107" s="80"/>
      <c r="H107" s="35">
        <f t="shared" si="4"/>
        <v>0</v>
      </c>
      <c r="I107" s="35">
        <f t="shared" si="5"/>
        <v>0</v>
      </c>
    </row>
    <row r="108" spans="1:10" ht="16.5" outlineLevel="1" x14ac:dyDescent="0.25">
      <c r="A108" s="46">
        <v>10</v>
      </c>
      <c r="B108" s="4" t="s">
        <v>94</v>
      </c>
      <c r="C108" s="5" t="s">
        <v>86</v>
      </c>
      <c r="D108" s="79">
        <v>26</v>
      </c>
      <c r="E108" s="80"/>
      <c r="F108" s="35">
        <f t="shared" si="3"/>
        <v>0</v>
      </c>
      <c r="G108" s="80"/>
      <c r="H108" s="35">
        <f t="shared" si="4"/>
        <v>0</v>
      </c>
      <c r="I108" s="35">
        <f t="shared" si="5"/>
        <v>0</v>
      </c>
    </row>
    <row r="109" spans="1:10" ht="16.5" outlineLevel="1" x14ac:dyDescent="0.25">
      <c r="A109" s="46">
        <v>11</v>
      </c>
      <c r="B109" s="4" t="s">
        <v>95</v>
      </c>
      <c r="C109" s="5" t="s">
        <v>86</v>
      </c>
      <c r="D109" s="79">
        <v>8</v>
      </c>
      <c r="E109" s="80"/>
      <c r="F109" s="35">
        <f t="shared" si="3"/>
        <v>0</v>
      </c>
      <c r="G109" s="80"/>
      <c r="H109" s="35">
        <f t="shared" si="4"/>
        <v>0</v>
      </c>
      <c r="I109" s="35">
        <f t="shared" si="5"/>
        <v>0</v>
      </c>
    </row>
    <row r="110" spans="1:10" ht="16.5" outlineLevel="1" x14ac:dyDescent="0.25">
      <c r="A110" s="46">
        <v>12</v>
      </c>
      <c r="B110" s="4" t="s">
        <v>96</v>
      </c>
      <c r="C110" s="5" t="s">
        <v>86</v>
      </c>
      <c r="D110" s="79">
        <v>1</v>
      </c>
      <c r="E110" s="80"/>
      <c r="F110" s="35">
        <f t="shared" si="3"/>
        <v>0</v>
      </c>
      <c r="G110" s="80"/>
      <c r="H110" s="35">
        <f t="shared" si="4"/>
        <v>0</v>
      </c>
      <c r="I110" s="35">
        <f t="shared" si="5"/>
        <v>0</v>
      </c>
    </row>
    <row r="111" spans="1:10" ht="16.5" outlineLevel="1" x14ac:dyDescent="0.25">
      <c r="A111" s="46">
        <v>13</v>
      </c>
      <c r="B111" s="4" t="s">
        <v>97</v>
      </c>
      <c r="C111" s="5" t="s">
        <v>84</v>
      </c>
      <c r="D111" s="79">
        <v>1</v>
      </c>
      <c r="E111" s="80"/>
      <c r="F111" s="35">
        <f t="shared" si="3"/>
        <v>0</v>
      </c>
      <c r="G111" s="80"/>
      <c r="H111" s="35">
        <f t="shared" si="4"/>
        <v>0</v>
      </c>
      <c r="I111" s="35">
        <f t="shared" si="5"/>
        <v>0</v>
      </c>
    </row>
    <row r="112" spans="1:10" ht="16.5" outlineLevel="1" x14ac:dyDescent="0.25">
      <c r="A112" s="46">
        <v>14</v>
      </c>
      <c r="B112" s="4" t="s">
        <v>98</v>
      </c>
      <c r="C112" s="5" t="s">
        <v>84</v>
      </c>
      <c r="D112" s="79">
        <v>1</v>
      </c>
      <c r="E112" s="80"/>
      <c r="F112" s="35">
        <f t="shared" si="3"/>
        <v>0</v>
      </c>
      <c r="G112" s="80"/>
      <c r="H112" s="35">
        <f t="shared" si="4"/>
        <v>0</v>
      </c>
      <c r="I112" s="35">
        <f t="shared" si="5"/>
        <v>0</v>
      </c>
    </row>
    <row r="113" spans="1:9" ht="16.5" outlineLevel="1" x14ac:dyDescent="0.25">
      <c r="A113" s="46">
        <v>15</v>
      </c>
      <c r="B113" s="4" t="s">
        <v>99</v>
      </c>
      <c r="C113" s="5" t="s">
        <v>86</v>
      </c>
      <c r="D113" s="79">
        <v>1</v>
      </c>
      <c r="E113" s="80"/>
      <c r="F113" s="35">
        <f t="shared" si="3"/>
        <v>0</v>
      </c>
      <c r="G113" s="80"/>
      <c r="H113" s="35">
        <f t="shared" si="4"/>
        <v>0</v>
      </c>
      <c r="I113" s="35">
        <f t="shared" si="5"/>
        <v>0</v>
      </c>
    </row>
    <row r="114" spans="1:9" ht="16.5" outlineLevel="1" x14ac:dyDescent="0.25">
      <c r="A114" s="46">
        <v>16</v>
      </c>
      <c r="B114" s="4" t="s">
        <v>91</v>
      </c>
      <c r="C114" s="5" t="s">
        <v>86</v>
      </c>
      <c r="D114" s="79">
        <v>1</v>
      </c>
      <c r="E114" s="80"/>
      <c r="F114" s="35">
        <f t="shared" si="3"/>
        <v>0</v>
      </c>
      <c r="G114" s="80"/>
      <c r="H114" s="35">
        <f t="shared" si="4"/>
        <v>0</v>
      </c>
      <c r="I114" s="35">
        <f t="shared" si="5"/>
        <v>0</v>
      </c>
    </row>
    <row r="115" spans="1:9" ht="16.5" outlineLevel="1" x14ac:dyDescent="0.25">
      <c r="A115" s="46">
        <v>17</v>
      </c>
      <c r="B115" s="4" t="s">
        <v>95</v>
      </c>
      <c r="C115" s="5" t="s">
        <v>86</v>
      </c>
      <c r="D115" s="79">
        <v>5</v>
      </c>
      <c r="E115" s="80"/>
      <c r="F115" s="35">
        <f t="shared" si="3"/>
        <v>0</v>
      </c>
      <c r="G115" s="80"/>
      <c r="H115" s="35">
        <f t="shared" si="4"/>
        <v>0</v>
      </c>
      <c r="I115" s="35">
        <f t="shared" si="5"/>
        <v>0</v>
      </c>
    </row>
    <row r="116" spans="1:9" ht="16.5" outlineLevel="1" x14ac:dyDescent="0.25">
      <c r="A116" s="46">
        <v>18</v>
      </c>
      <c r="B116" s="4" t="s">
        <v>97</v>
      </c>
      <c r="C116" s="5" t="s">
        <v>84</v>
      </c>
      <c r="D116" s="79">
        <v>1</v>
      </c>
      <c r="E116" s="80"/>
      <c r="F116" s="35">
        <f t="shared" si="3"/>
        <v>0</v>
      </c>
      <c r="G116" s="80"/>
      <c r="H116" s="35">
        <f t="shared" si="4"/>
        <v>0</v>
      </c>
      <c r="I116" s="35">
        <f t="shared" si="5"/>
        <v>0</v>
      </c>
    </row>
    <row r="117" spans="1:9" ht="16.5" outlineLevel="1" x14ac:dyDescent="0.25">
      <c r="A117" s="46">
        <v>19</v>
      </c>
      <c r="B117" s="4" t="s">
        <v>100</v>
      </c>
      <c r="C117" s="5" t="s">
        <v>101</v>
      </c>
      <c r="D117" s="79">
        <v>100</v>
      </c>
      <c r="E117" s="80"/>
      <c r="F117" s="35">
        <f t="shared" si="3"/>
        <v>0</v>
      </c>
      <c r="G117" s="80"/>
      <c r="H117" s="35">
        <f t="shared" si="4"/>
        <v>0</v>
      </c>
      <c r="I117" s="35">
        <f t="shared" si="5"/>
        <v>0</v>
      </c>
    </row>
    <row r="118" spans="1:9" ht="16.5" outlineLevel="1" x14ac:dyDescent="0.25">
      <c r="A118" s="46">
        <v>20</v>
      </c>
      <c r="B118" s="4" t="s">
        <v>102</v>
      </c>
      <c r="C118" s="5" t="s">
        <v>101</v>
      </c>
      <c r="D118" s="79">
        <v>6400</v>
      </c>
      <c r="E118" s="80"/>
      <c r="F118" s="35">
        <f t="shared" si="3"/>
        <v>0</v>
      </c>
      <c r="G118" s="80"/>
      <c r="H118" s="35">
        <f t="shared" si="4"/>
        <v>0</v>
      </c>
      <c r="I118" s="35">
        <f t="shared" si="5"/>
        <v>0</v>
      </c>
    </row>
    <row r="119" spans="1:9" ht="16.5" outlineLevel="1" x14ac:dyDescent="0.25">
      <c r="A119" s="46">
        <v>21</v>
      </c>
      <c r="B119" s="4" t="s">
        <v>103</v>
      </c>
      <c r="C119" s="5" t="s">
        <v>101</v>
      </c>
      <c r="D119" s="79">
        <v>7200</v>
      </c>
      <c r="E119" s="80"/>
      <c r="F119" s="35">
        <f t="shared" si="3"/>
        <v>0</v>
      </c>
      <c r="G119" s="80"/>
      <c r="H119" s="35">
        <f t="shared" si="4"/>
        <v>0</v>
      </c>
      <c r="I119" s="35">
        <f t="shared" si="5"/>
        <v>0</v>
      </c>
    </row>
    <row r="120" spans="1:9" ht="16.5" outlineLevel="1" x14ac:dyDescent="0.25">
      <c r="A120" s="46">
        <v>22</v>
      </c>
      <c r="B120" s="4" t="s">
        <v>104</v>
      </c>
      <c r="C120" s="5" t="s">
        <v>101</v>
      </c>
      <c r="D120" s="79">
        <v>15</v>
      </c>
      <c r="E120" s="80"/>
      <c r="F120" s="35">
        <f t="shared" si="3"/>
        <v>0</v>
      </c>
      <c r="G120" s="80"/>
      <c r="H120" s="35">
        <f t="shared" si="4"/>
        <v>0</v>
      </c>
      <c r="I120" s="35">
        <f t="shared" si="5"/>
        <v>0</v>
      </c>
    </row>
    <row r="121" spans="1:9" ht="16.5" outlineLevel="1" x14ac:dyDescent="0.25">
      <c r="A121" s="46">
        <v>23</v>
      </c>
      <c r="B121" s="4" t="s">
        <v>105</v>
      </c>
      <c r="C121" s="5" t="s">
        <v>101</v>
      </c>
      <c r="D121" s="79">
        <v>300</v>
      </c>
      <c r="E121" s="80"/>
      <c r="F121" s="35">
        <f t="shared" si="3"/>
        <v>0</v>
      </c>
      <c r="G121" s="80"/>
      <c r="H121" s="35">
        <f t="shared" si="4"/>
        <v>0</v>
      </c>
      <c r="I121" s="35">
        <f t="shared" si="5"/>
        <v>0</v>
      </c>
    </row>
    <row r="122" spans="1:9" ht="16.5" outlineLevel="1" x14ac:dyDescent="0.25">
      <c r="A122" s="46">
        <v>24</v>
      </c>
      <c r="B122" s="4" t="s">
        <v>106</v>
      </c>
      <c r="C122" s="5" t="s">
        <v>101</v>
      </c>
      <c r="D122" s="79">
        <v>65</v>
      </c>
      <c r="E122" s="80"/>
      <c r="F122" s="35">
        <f t="shared" si="3"/>
        <v>0</v>
      </c>
      <c r="G122" s="80"/>
      <c r="H122" s="35">
        <f t="shared" si="4"/>
        <v>0</v>
      </c>
      <c r="I122" s="35">
        <f t="shared" si="5"/>
        <v>0</v>
      </c>
    </row>
    <row r="123" spans="1:9" ht="16.5" outlineLevel="1" x14ac:dyDescent="0.25">
      <c r="A123" s="46">
        <v>25</v>
      </c>
      <c r="B123" s="4" t="s">
        <v>107</v>
      </c>
      <c r="C123" s="5" t="s">
        <v>101</v>
      </c>
      <c r="D123" s="79">
        <v>63</v>
      </c>
      <c r="E123" s="80"/>
      <c r="F123" s="35">
        <f t="shared" si="3"/>
        <v>0</v>
      </c>
      <c r="G123" s="80"/>
      <c r="H123" s="35">
        <f t="shared" si="4"/>
        <v>0</v>
      </c>
      <c r="I123" s="35">
        <f t="shared" si="5"/>
        <v>0</v>
      </c>
    </row>
    <row r="124" spans="1:9" ht="16.5" outlineLevel="1" x14ac:dyDescent="0.25">
      <c r="A124" s="46">
        <v>26</v>
      </c>
      <c r="B124" s="6" t="s">
        <v>108</v>
      </c>
      <c r="C124" s="5" t="s">
        <v>109</v>
      </c>
      <c r="D124" s="79">
        <v>198</v>
      </c>
      <c r="E124" s="80"/>
      <c r="F124" s="35">
        <f t="shared" si="3"/>
        <v>0</v>
      </c>
      <c r="G124" s="80"/>
      <c r="H124" s="35">
        <f t="shared" si="4"/>
        <v>0</v>
      </c>
      <c r="I124" s="35">
        <f t="shared" si="5"/>
        <v>0</v>
      </c>
    </row>
    <row r="125" spans="1:9" ht="16.5" outlineLevel="1" x14ac:dyDescent="0.25">
      <c r="A125" s="46">
        <v>27</v>
      </c>
      <c r="B125" s="6" t="s">
        <v>110</v>
      </c>
      <c r="C125" s="5" t="s">
        <v>109</v>
      </c>
      <c r="D125" s="79">
        <v>3</v>
      </c>
      <c r="E125" s="80"/>
      <c r="F125" s="35">
        <f t="shared" si="3"/>
        <v>0</v>
      </c>
      <c r="G125" s="80"/>
      <c r="H125" s="35">
        <f t="shared" si="4"/>
        <v>0</v>
      </c>
      <c r="I125" s="35">
        <f t="shared" si="5"/>
        <v>0</v>
      </c>
    </row>
    <row r="126" spans="1:9" ht="16.5" outlineLevel="1" x14ac:dyDescent="0.25">
      <c r="A126" s="46">
        <v>28</v>
      </c>
      <c r="B126" s="4" t="s">
        <v>111</v>
      </c>
      <c r="C126" s="5" t="s">
        <v>109</v>
      </c>
      <c r="D126" s="79">
        <v>45</v>
      </c>
      <c r="E126" s="80"/>
      <c r="F126" s="35">
        <f t="shared" si="3"/>
        <v>0</v>
      </c>
      <c r="G126" s="80"/>
      <c r="H126" s="35">
        <f t="shared" si="4"/>
        <v>0</v>
      </c>
      <c r="I126" s="35">
        <f t="shared" si="5"/>
        <v>0</v>
      </c>
    </row>
    <row r="127" spans="1:9" ht="16.5" outlineLevel="1" x14ac:dyDescent="0.25">
      <c r="A127" s="46">
        <v>29</v>
      </c>
      <c r="B127" s="4" t="s">
        <v>112</v>
      </c>
      <c r="C127" s="5" t="s">
        <v>109</v>
      </c>
      <c r="D127" s="79">
        <v>5</v>
      </c>
      <c r="E127" s="80"/>
      <c r="F127" s="35">
        <f t="shared" si="3"/>
        <v>0</v>
      </c>
      <c r="G127" s="80"/>
      <c r="H127" s="35">
        <f t="shared" si="4"/>
        <v>0</v>
      </c>
      <c r="I127" s="35">
        <f t="shared" si="5"/>
        <v>0</v>
      </c>
    </row>
    <row r="128" spans="1:9" ht="16.5" outlineLevel="1" x14ac:dyDescent="0.25">
      <c r="A128" s="46">
        <v>30</v>
      </c>
      <c r="B128" s="4" t="s">
        <v>113</v>
      </c>
      <c r="C128" s="5" t="s">
        <v>109</v>
      </c>
      <c r="D128" s="79">
        <v>14</v>
      </c>
      <c r="E128" s="80"/>
      <c r="F128" s="35">
        <f t="shared" si="3"/>
        <v>0</v>
      </c>
      <c r="G128" s="80"/>
      <c r="H128" s="35">
        <f t="shared" si="4"/>
        <v>0</v>
      </c>
      <c r="I128" s="35">
        <f t="shared" si="5"/>
        <v>0</v>
      </c>
    </row>
    <row r="129" spans="1:9" ht="16.5" outlineLevel="1" x14ac:dyDescent="0.25">
      <c r="A129" s="46">
        <v>31</v>
      </c>
      <c r="B129" s="4" t="s">
        <v>114</v>
      </c>
      <c r="C129" s="5" t="s">
        <v>109</v>
      </c>
      <c r="D129" s="79">
        <v>2</v>
      </c>
      <c r="E129" s="80"/>
      <c r="F129" s="35">
        <f t="shared" si="3"/>
        <v>0</v>
      </c>
      <c r="G129" s="80"/>
      <c r="H129" s="35">
        <f t="shared" si="4"/>
        <v>0</v>
      </c>
      <c r="I129" s="35">
        <f t="shared" si="5"/>
        <v>0</v>
      </c>
    </row>
    <row r="130" spans="1:9" ht="16.5" outlineLevel="1" x14ac:dyDescent="0.25">
      <c r="A130" s="46">
        <v>32</v>
      </c>
      <c r="B130" s="4" t="s">
        <v>115</v>
      </c>
      <c r="C130" s="5" t="s">
        <v>84</v>
      </c>
      <c r="D130" s="79">
        <v>21</v>
      </c>
      <c r="E130" s="80"/>
      <c r="F130" s="35">
        <f t="shared" si="3"/>
        <v>0</v>
      </c>
      <c r="G130" s="80"/>
      <c r="H130" s="35">
        <f t="shared" si="4"/>
        <v>0</v>
      </c>
      <c r="I130" s="35">
        <f t="shared" si="5"/>
        <v>0</v>
      </c>
    </row>
    <row r="131" spans="1:9" ht="16.5" outlineLevel="1" x14ac:dyDescent="0.25">
      <c r="A131" s="46">
        <v>33</v>
      </c>
      <c r="B131" s="4" t="s">
        <v>116</v>
      </c>
      <c r="C131" s="5" t="s">
        <v>109</v>
      </c>
      <c r="D131" s="79">
        <v>4</v>
      </c>
      <c r="E131" s="80"/>
      <c r="F131" s="35">
        <f t="shared" si="3"/>
        <v>0</v>
      </c>
      <c r="G131" s="80"/>
      <c r="H131" s="35">
        <f t="shared" si="4"/>
        <v>0</v>
      </c>
      <c r="I131" s="35">
        <f t="shared" si="5"/>
        <v>0</v>
      </c>
    </row>
    <row r="132" spans="1:9" ht="16.5" outlineLevel="1" x14ac:dyDescent="0.25">
      <c r="A132" s="46">
        <v>34</v>
      </c>
      <c r="B132" s="4" t="s">
        <v>117</v>
      </c>
      <c r="C132" s="5" t="s">
        <v>109</v>
      </c>
      <c r="D132" s="79">
        <v>34</v>
      </c>
      <c r="E132" s="80"/>
      <c r="F132" s="35">
        <f t="shared" si="3"/>
        <v>0</v>
      </c>
      <c r="G132" s="80"/>
      <c r="H132" s="35">
        <f t="shared" si="4"/>
        <v>0</v>
      </c>
      <c r="I132" s="35">
        <f t="shared" si="5"/>
        <v>0</v>
      </c>
    </row>
    <row r="133" spans="1:9" ht="16.5" outlineLevel="1" x14ac:dyDescent="0.25">
      <c r="A133" s="46">
        <v>35</v>
      </c>
      <c r="B133" s="4" t="s">
        <v>118</v>
      </c>
      <c r="C133" s="5" t="s">
        <v>109</v>
      </c>
      <c r="D133" s="79">
        <v>12</v>
      </c>
      <c r="E133" s="80"/>
      <c r="F133" s="35">
        <f t="shared" si="3"/>
        <v>0</v>
      </c>
      <c r="G133" s="80"/>
      <c r="H133" s="35">
        <f t="shared" si="4"/>
        <v>0</v>
      </c>
      <c r="I133" s="35">
        <f t="shared" si="5"/>
        <v>0</v>
      </c>
    </row>
    <row r="134" spans="1:9" ht="16.5" outlineLevel="1" x14ac:dyDescent="0.25">
      <c r="A134" s="46">
        <v>36</v>
      </c>
      <c r="B134" s="4" t="s">
        <v>119</v>
      </c>
      <c r="C134" s="5" t="s">
        <v>109</v>
      </c>
      <c r="D134" s="79">
        <v>5</v>
      </c>
      <c r="E134" s="80"/>
      <c r="F134" s="35">
        <f t="shared" si="3"/>
        <v>0</v>
      </c>
      <c r="G134" s="80"/>
      <c r="H134" s="35">
        <f t="shared" si="4"/>
        <v>0</v>
      </c>
      <c r="I134" s="35">
        <f t="shared" si="5"/>
        <v>0</v>
      </c>
    </row>
    <row r="135" spans="1:9" ht="16.5" outlineLevel="1" x14ac:dyDescent="0.25">
      <c r="A135" s="46">
        <v>37</v>
      </c>
      <c r="B135" s="4" t="s">
        <v>120</v>
      </c>
      <c r="C135" s="5" t="s">
        <v>109</v>
      </c>
      <c r="D135" s="79">
        <v>122</v>
      </c>
      <c r="E135" s="80"/>
      <c r="F135" s="35">
        <f t="shared" si="3"/>
        <v>0</v>
      </c>
      <c r="G135" s="80"/>
      <c r="H135" s="35">
        <f t="shared" si="4"/>
        <v>0</v>
      </c>
      <c r="I135" s="35">
        <f t="shared" si="5"/>
        <v>0</v>
      </c>
    </row>
    <row r="136" spans="1:9" ht="16.5" outlineLevel="1" x14ac:dyDescent="0.25">
      <c r="A136" s="46">
        <v>38</v>
      </c>
      <c r="B136" s="4" t="s">
        <v>121</v>
      </c>
      <c r="C136" s="5" t="s">
        <v>109</v>
      </c>
      <c r="D136" s="79">
        <v>34</v>
      </c>
      <c r="E136" s="80"/>
      <c r="F136" s="35">
        <f t="shared" si="3"/>
        <v>0</v>
      </c>
      <c r="G136" s="80"/>
      <c r="H136" s="35">
        <f t="shared" si="4"/>
        <v>0</v>
      </c>
      <c r="I136" s="35">
        <f t="shared" si="5"/>
        <v>0</v>
      </c>
    </row>
    <row r="137" spans="1:9" ht="16.5" outlineLevel="1" x14ac:dyDescent="0.25">
      <c r="A137" s="46">
        <v>39</v>
      </c>
      <c r="B137" s="4" t="s">
        <v>122</v>
      </c>
      <c r="C137" s="5" t="s">
        <v>101</v>
      </c>
      <c r="D137" s="79">
        <v>35</v>
      </c>
      <c r="E137" s="80"/>
      <c r="F137" s="35">
        <f t="shared" si="3"/>
        <v>0</v>
      </c>
      <c r="G137" s="80"/>
      <c r="H137" s="35">
        <f t="shared" si="4"/>
        <v>0</v>
      </c>
      <c r="I137" s="35">
        <f t="shared" si="5"/>
        <v>0</v>
      </c>
    </row>
    <row r="138" spans="1:9" ht="16.5" outlineLevel="1" x14ac:dyDescent="0.25">
      <c r="A138" s="46">
        <v>40</v>
      </c>
      <c r="B138" s="4" t="s">
        <v>123</v>
      </c>
      <c r="C138" s="5" t="s">
        <v>109</v>
      </c>
      <c r="D138" s="79">
        <v>120</v>
      </c>
      <c r="E138" s="80"/>
      <c r="F138" s="35">
        <f t="shared" si="3"/>
        <v>0</v>
      </c>
      <c r="G138" s="80"/>
      <c r="H138" s="35">
        <f t="shared" si="4"/>
        <v>0</v>
      </c>
      <c r="I138" s="35">
        <f t="shared" si="5"/>
        <v>0</v>
      </c>
    </row>
    <row r="139" spans="1:9" ht="16.5" outlineLevel="1" x14ac:dyDescent="0.25">
      <c r="A139" s="46">
        <v>41</v>
      </c>
      <c r="B139" s="4" t="s">
        <v>124</v>
      </c>
      <c r="C139" s="5" t="s">
        <v>109</v>
      </c>
      <c r="D139" s="79">
        <v>264</v>
      </c>
      <c r="E139" s="80"/>
      <c r="F139" s="35">
        <f t="shared" si="3"/>
        <v>0</v>
      </c>
      <c r="G139" s="80"/>
      <c r="H139" s="35">
        <f t="shared" si="4"/>
        <v>0</v>
      </c>
      <c r="I139" s="35">
        <f t="shared" si="5"/>
        <v>0</v>
      </c>
    </row>
    <row r="140" spans="1:9" ht="16.5" outlineLevel="1" x14ac:dyDescent="0.25">
      <c r="A140" s="46">
        <v>42</v>
      </c>
      <c r="B140" s="4" t="s">
        <v>125</v>
      </c>
      <c r="C140" s="5" t="s">
        <v>101</v>
      </c>
      <c r="D140" s="79">
        <v>81</v>
      </c>
      <c r="E140" s="80"/>
      <c r="F140" s="35">
        <f t="shared" si="3"/>
        <v>0</v>
      </c>
      <c r="G140" s="80"/>
      <c r="H140" s="35">
        <f t="shared" si="4"/>
        <v>0</v>
      </c>
      <c r="I140" s="35">
        <f t="shared" si="5"/>
        <v>0</v>
      </c>
    </row>
    <row r="141" spans="1:9" ht="16.5" outlineLevel="1" x14ac:dyDescent="0.25">
      <c r="A141" s="46">
        <v>43</v>
      </c>
      <c r="B141" s="4" t="s">
        <v>126</v>
      </c>
      <c r="C141" s="5" t="s">
        <v>101</v>
      </c>
      <c r="D141" s="79">
        <v>81</v>
      </c>
      <c r="E141" s="80"/>
      <c r="F141" s="35">
        <f t="shared" si="3"/>
        <v>0</v>
      </c>
      <c r="G141" s="80"/>
      <c r="H141" s="35">
        <f t="shared" si="4"/>
        <v>0</v>
      </c>
      <c r="I141" s="35">
        <f t="shared" si="5"/>
        <v>0</v>
      </c>
    </row>
    <row r="142" spans="1:9" ht="16.5" outlineLevel="1" x14ac:dyDescent="0.25">
      <c r="A142" s="46">
        <v>44</v>
      </c>
      <c r="B142" s="4" t="s">
        <v>127</v>
      </c>
      <c r="C142" s="5" t="s">
        <v>101</v>
      </c>
      <c r="D142" s="79">
        <v>15</v>
      </c>
      <c r="E142" s="80"/>
      <c r="F142" s="35">
        <f t="shared" si="3"/>
        <v>0</v>
      </c>
      <c r="G142" s="80"/>
      <c r="H142" s="35">
        <f t="shared" si="4"/>
        <v>0</v>
      </c>
      <c r="I142" s="35">
        <f t="shared" si="5"/>
        <v>0</v>
      </c>
    </row>
    <row r="143" spans="1:9" ht="16.5" outlineLevel="1" x14ac:dyDescent="0.25">
      <c r="A143" s="46">
        <v>45</v>
      </c>
      <c r="B143" s="4" t="s">
        <v>128</v>
      </c>
      <c r="C143" s="5" t="s">
        <v>101</v>
      </c>
      <c r="D143" s="79">
        <v>70</v>
      </c>
      <c r="E143" s="80"/>
      <c r="F143" s="35">
        <f t="shared" si="3"/>
        <v>0</v>
      </c>
      <c r="G143" s="80"/>
      <c r="H143" s="35">
        <f t="shared" si="4"/>
        <v>0</v>
      </c>
      <c r="I143" s="35">
        <f t="shared" si="5"/>
        <v>0</v>
      </c>
    </row>
    <row r="144" spans="1:9" ht="16.5" outlineLevel="1" x14ac:dyDescent="0.25">
      <c r="A144" s="46">
        <v>46</v>
      </c>
      <c r="B144" s="4" t="s">
        <v>129</v>
      </c>
      <c r="C144" s="5" t="s">
        <v>101</v>
      </c>
      <c r="D144" s="79">
        <f>D118+D119</f>
        <v>13600</v>
      </c>
      <c r="E144" s="80"/>
      <c r="F144" s="35">
        <f t="shared" ref="F144:F207" si="6">E144*D144</f>
        <v>0</v>
      </c>
      <c r="G144" s="80"/>
      <c r="H144" s="35">
        <f t="shared" ref="H144:H207" si="7">D144*G144</f>
        <v>0</v>
      </c>
      <c r="I144" s="35">
        <f t="shared" ref="I144:I207" si="8">SUM(H144,F144)</f>
        <v>0</v>
      </c>
    </row>
    <row r="145" spans="1:9" ht="16.5" outlineLevel="1" x14ac:dyDescent="0.25">
      <c r="A145" s="46">
        <v>47</v>
      </c>
      <c r="B145" s="4" t="s">
        <v>97</v>
      </c>
      <c r="C145" s="5" t="s">
        <v>84</v>
      </c>
      <c r="D145" s="79">
        <v>1</v>
      </c>
      <c r="E145" s="80"/>
      <c r="F145" s="35">
        <f t="shared" si="6"/>
        <v>0</v>
      </c>
      <c r="G145" s="80"/>
      <c r="H145" s="35">
        <f t="shared" si="7"/>
        <v>0</v>
      </c>
      <c r="I145" s="35">
        <f t="shared" si="8"/>
        <v>0</v>
      </c>
    </row>
    <row r="146" spans="1:9" ht="16.5" outlineLevel="1" x14ac:dyDescent="0.25">
      <c r="A146" s="46">
        <v>48</v>
      </c>
      <c r="B146" s="7" t="s">
        <v>130</v>
      </c>
      <c r="C146" s="5" t="s">
        <v>84</v>
      </c>
      <c r="D146" s="79">
        <v>1</v>
      </c>
      <c r="E146" s="80"/>
      <c r="F146" s="35">
        <f t="shared" si="6"/>
        <v>0</v>
      </c>
      <c r="G146" s="80"/>
      <c r="H146" s="35">
        <f t="shared" si="7"/>
        <v>0</v>
      </c>
      <c r="I146" s="35">
        <f t="shared" si="8"/>
        <v>0</v>
      </c>
    </row>
    <row r="147" spans="1:9" ht="16.5" outlineLevel="1" x14ac:dyDescent="0.25">
      <c r="A147" s="46">
        <v>49</v>
      </c>
      <c r="B147" s="7" t="s">
        <v>131</v>
      </c>
      <c r="C147" s="5" t="s">
        <v>109</v>
      </c>
      <c r="D147" s="79">
        <v>51</v>
      </c>
      <c r="E147" s="80"/>
      <c r="F147" s="35">
        <f t="shared" si="6"/>
        <v>0</v>
      </c>
      <c r="G147" s="80"/>
      <c r="H147" s="35">
        <f t="shared" si="7"/>
        <v>0</v>
      </c>
      <c r="I147" s="35">
        <f t="shared" si="8"/>
        <v>0</v>
      </c>
    </row>
    <row r="148" spans="1:9" ht="16.5" outlineLevel="1" x14ac:dyDescent="0.25">
      <c r="A148" s="46">
        <v>50</v>
      </c>
      <c r="B148" s="7" t="s">
        <v>132</v>
      </c>
      <c r="C148" s="5" t="s">
        <v>109</v>
      </c>
      <c r="D148" s="79">
        <v>2</v>
      </c>
      <c r="E148" s="80"/>
      <c r="F148" s="35">
        <f t="shared" si="6"/>
        <v>0</v>
      </c>
      <c r="G148" s="80"/>
      <c r="H148" s="35">
        <f t="shared" si="7"/>
        <v>0</v>
      </c>
      <c r="I148" s="35">
        <f t="shared" si="8"/>
        <v>0</v>
      </c>
    </row>
    <row r="149" spans="1:9" ht="16.5" outlineLevel="1" x14ac:dyDescent="0.25">
      <c r="A149" s="46">
        <v>51</v>
      </c>
      <c r="B149" s="7" t="s">
        <v>133</v>
      </c>
      <c r="C149" s="5" t="s">
        <v>109</v>
      </c>
      <c r="D149" s="79">
        <v>5</v>
      </c>
      <c r="E149" s="80"/>
      <c r="F149" s="35">
        <f t="shared" si="6"/>
        <v>0</v>
      </c>
      <c r="G149" s="80"/>
      <c r="H149" s="35">
        <f t="shared" si="7"/>
        <v>0</v>
      </c>
      <c r="I149" s="35">
        <f t="shared" si="8"/>
        <v>0</v>
      </c>
    </row>
    <row r="150" spans="1:9" ht="16.5" outlineLevel="1" x14ac:dyDescent="0.25">
      <c r="A150" s="46">
        <v>52</v>
      </c>
      <c r="B150" s="7" t="s">
        <v>134</v>
      </c>
      <c r="C150" s="5" t="s">
        <v>109</v>
      </c>
      <c r="D150" s="79">
        <v>5</v>
      </c>
      <c r="E150" s="80"/>
      <c r="F150" s="35">
        <f t="shared" si="6"/>
        <v>0</v>
      </c>
      <c r="G150" s="80"/>
      <c r="H150" s="35">
        <f t="shared" si="7"/>
        <v>0</v>
      </c>
      <c r="I150" s="35">
        <f t="shared" si="8"/>
        <v>0</v>
      </c>
    </row>
    <row r="151" spans="1:9" ht="16.5" outlineLevel="1" x14ac:dyDescent="0.25">
      <c r="A151" s="46">
        <v>53</v>
      </c>
      <c r="B151" s="7" t="s">
        <v>135</v>
      </c>
      <c r="C151" s="5" t="s">
        <v>109</v>
      </c>
      <c r="D151" s="79">
        <v>2</v>
      </c>
      <c r="E151" s="80"/>
      <c r="F151" s="35">
        <f t="shared" si="6"/>
        <v>0</v>
      </c>
      <c r="G151" s="80"/>
      <c r="H151" s="35">
        <f t="shared" si="7"/>
        <v>0</v>
      </c>
      <c r="I151" s="35">
        <f t="shared" si="8"/>
        <v>0</v>
      </c>
    </row>
    <row r="152" spans="1:9" ht="16.5" outlineLevel="1" x14ac:dyDescent="0.25">
      <c r="A152" s="46">
        <v>54</v>
      </c>
      <c r="B152" s="7" t="s">
        <v>136</v>
      </c>
      <c r="C152" s="5" t="s">
        <v>109</v>
      </c>
      <c r="D152" s="79">
        <v>3</v>
      </c>
      <c r="E152" s="80"/>
      <c r="F152" s="35">
        <f t="shared" si="6"/>
        <v>0</v>
      </c>
      <c r="G152" s="80"/>
      <c r="H152" s="35">
        <f t="shared" si="7"/>
        <v>0</v>
      </c>
      <c r="I152" s="35">
        <f t="shared" si="8"/>
        <v>0</v>
      </c>
    </row>
    <row r="153" spans="1:9" ht="16.5" outlineLevel="1" x14ac:dyDescent="0.25">
      <c r="A153" s="46">
        <v>55</v>
      </c>
      <c r="B153" s="7" t="s">
        <v>137</v>
      </c>
      <c r="C153" s="5" t="s">
        <v>101</v>
      </c>
      <c r="D153" s="79">
        <v>550</v>
      </c>
      <c r="E153" s="80"/>
      <c r="F153" s="35">
        <f t="shared" si="6"/>
        <v>0</v>
      </c>
      <c r="G153" s="80"/>
      <c r="H153" s="35">
        <f t="shared" si="7"/>
        <v>0</v>
      </c>
      <c r="I153" s="35">
        <f t="shared" si="8"/>
        <v>0</v>
      </c>
    </row>
    <row r="154" spans="1:9" ht="16.5" outlineLevel="1" x14ac:dyDescent="0.25">
      <c r="A154" s="46">
        <v>56</v>
      </c>
      <c r="B154" s="4" t="s">
        <v>97</v>
      </c>
      <c r="C154" s="5" t="s">
        <v>84</v>
      </c>
      <c r="D154" s="79">
        <v>1</v>
      </c>
      <c r="E154" s="80"/>
      <c r="F154" s="35">
        <f t="shared" si="6"/>
        <v>0</v>
      </c>
      <c r="G154" s="80"/>
      <c r="H154" s="35">
        <f t="shared" si="7"/>
        <v>0</v>
      </c>
      <c r="I154" s="35">
        <f t="shared" si="8"/>
        <v>0</v>
      </c>
    </row>
    <row r="155" spans="1:9" ht="16.5" outlineLevel="1" x14ac:dyDescent="0.25">
      <c r="A155" s="46">
        <v>57</v>
      </c>
      <c r="B155" s="8" t="s">
        <v>138</v>
      </c>
      <c r="C155" s="5" t="s">
        <v>84</v>
      </c>
      <c r="D155" s="79">
        <v>1</v>
      </c>
      <c r="E155" s="80"/>
      <c r="F155" s="35">
        <f t="shared" si="6"/>
        <v>0</v>
      </c>
      <c r="G155" s="80"/>
      <c r="H155" s="35">
        <f t="shared" si="7"/>
        <v>0</v>
      </c>
      <c r="I155" s="35">
        <f t="shared" si="8"/>
        <v>0</v>
      </c>
    </row>
    <row r="156" spans="1:9" ht="16.5" outlineLevel="1" x14ac:dyDescent="0.25">
      <c r="A156" s="46">
        <v>58</v>
      </c>
      <c r="B156" s="8" t="s">
        <v>139</v>
      </c>
      <c r="C156" s="5" t="s">
        <v>84</v>
      </c>
      <c r="D156" s="79">
        <v>1</v>
      </c>
      <c r="E156" s="80"/>
      <c r="F156" s="35">
        <f t="shared" si="6"/>
        <v>0</v>
      </c>
      <c r="G156" s="80"/>
      <c r="H156" s="35">
        <f t="shared" si="7"/>
        <v>0</v>
      </c>
      <c r="I156" s="35">
        <f t="shared" si="8"/>
        <v>0</v>
      </c>
    </row>
    <row r="157" spans="1:9" ht="16.5" outlineLevel="1" x14ac:dyDescent="0.25">
      <c r="A157" s="46">
        <v>59</v>
      </c>
      <c r="B157" s="8" t="s">
        <v>140</v>
      </c>
      <c r="C157" s="5" t="s">
        <v>84</v>
      </c>
      <c r="D157" s="79">
        <v>1</v>
      </c>
      <c r="E157" s="80"/>
      <c r="F157" s="35">
        <f t="shared" si="6"/>
        <v>0</v>
      </c>
      <c r="G157" s="80"/>
      <c r="H157" s="35">
        <f t="shared" si="7"/>
        <v>0</v>
      </c>
      <c r="I157" s="35">
        <f t="shared" si="8"/>
        <v>0</v>
      </c>
    </row>
    <row r="158" spans="1:9" ht="16.5" outlineLevel="1" x14ac:dyDescent="0.25">
      <c r="A158" s="46">
        <v>60</v>
      </c>
      <c r="B158" s="8" t="s">
        <v>141</v>
      </c>
      <c r="C158" s="5" t="s">
        <v>84</v>
      </c>
      <c r="D158" s="79">
        <v>2</v>
      </c>
      <c r="E158" s="80"/>
      <c r="F158" s="35">
        <f t="shared" si="6"/>
        <v>0</v>
      </c>
      <c r="G158" s="80"/>
      <c r="H158" s="35">
        <f t="shared" si="7"/>
        <v>0</v>
      </c>
      <c r="I158" s="35">
        <f t="shared" si="8"/>
        <v>0</v>
      </c>
    </row>
    <row r="159" spans="1:9" ht="16.5" outlineLevel="1" x14ac:dyDescent="0.25">
      <c r="A159" s="46">
        <v>61</v>
      </c>
      <c r="B159" s="8" t="s">
        <v>142</v>
      </c>
      <c r="C159" s="5" t="s">
        <v>109</v>
      </c>
      <c r="D159" s="79">
        <v>14</v>
      </c>
      <c r="E159" s="80"/>
      <c r="F159" s="35">
        <f t="shared" si="6"/>
        <v>0</v>
      </c>
      <c r="G159" s="80"/>
      <c r="H159" s="35">
        <f t="shared" si="7"/>
        <v>0</v>
      </c>
      <c r="I159" s="35">
        <f t="shared" si="8"/>
        <v>0</v>
      </c>
    </row>
    <row r="160" spans="1:9" ht="16.5" outlineLevel="1" x14ac:dyDescent="0.25">
      <c r="A160" s="46">
        <v>62</v>
      </c>
      <c r="B160" s="8" t="s">
        <v>143</v>
      </c>
      <c r="C160" s="5" t="s">
        <v>101</v>
      </c>
      <c r="D160" s="79">
        <v>1220</v>
      </c>
      <c r="E160" s="80"/>
      <c r="F160" s="35">
        <f t="shared" si="6"/>
        <v>0</v>
      </c>
      <c r="G160" s="80"/>
      <c r="H160" s="35">
        <f t="shared" si="7"/>
        <v>0</v>
      </c>
      <c r="I160" s="35">
        <f t="shared" si="8"/>
        <v>0</v>
      </c>
    </row>
    <row r="161" spans="1:10" ht="16.5" outlineLevel="1" x14ac:dyDescent="0.25">
      <c r="A161" s="46">
        <v>63</v>
      </c>
      <c r="B161" s="8" t="s">
        <v>144</v>
      </c>
      <c r="C161" s="5" t="s">
        <v>84</v>
      </c>
      <c r="D161" s="79">
        <v>1</v>
      </c>
      <c r="E161" s="80"/>
      <c r="F161" s="35">
        <f t="shared" si="6"/>
        <v>0</v>
      </c>
      <c r="G161" s="80"/>
      <c r="H161" s="35">
        <f t="shared" si="7"/>
        <v>0</v>
      </c>
      <c r="I161" s="35">
        <f t="shared" si="8"/>
        <v>0</v>
      </c>
    </row>
    <row r="162" spans="1:10" ht="16.5" outlineLevel="1" x14ac:dyDescent="0.25">
      <c r="A162" s="46">
        <v>64</v>
      </c>
      <c r="B162" s="8" t="s">
        <v>145</v>
      </c>
      <c r="C162" s="5" t="s">
        <v>84</v>
      </c>
      <c r="D162" s="79">
        <v>20</v>
      </c>
      <c r="E162" s="80"/>
      <c r="F162" s="35">
        <f t="shared" si="6"/>
        <v>0</v>
      </c>
      <c r="G162" s="80"/>
      <c r="H162" s="35">
        <f t="shared" si="7"/>
        <v>0</v>
      </c>
      <c r="I162" s="35">
        <f t="shared" si="8"/>
        <v>0</v>
      </c>
    </row>
    <row r="163" spans="1:10" ht="16.5" outlineLevel="1" x14ac:dyDescent="0.25">
      <c r="A163" s="46">
        <v>65</v>
      </c>
      <c r="B163" s="8" t="s">
        <v>146</v>
      </c>
      <c r="C163" s="5" t="s">
        <v>84</v>
      </c>
      <c r="D163" s="79">
        <v>1</v>
      </c>
      <c r="E163" s="80"/>
      <c r="F163" s="35">
        <f t="shared" si="6"/>
        <v>0</v>
      </c>
      <c r="G163" s="80"/>
      <c r="H163" s="35">
        <f t="shared" si="7"/>
        <v>0</v>
      </c>
      <c r="I163" s="35">
        <f t="shared" si="8"/>
        <v>0</v>
      </c>
    </row>
    <row r="164" spans="1:10" ht="16.5" outlineLevel="1" x14ac:dyDescent="0.25">
      <c r="A164" s="46">
        <v>66</v>
      </c>
      <c r="B164" s="4" t="s">
        <v>97</v>
      </c>
      <c r="C164" s="5" t="s">
        <v>84</v>
      </c>
      <c r="D164" s="79">
        <v>1</v>
      </c>
      <c r="E164" s="80"/>
      <c r="F164" s="35">
        <f t="shared" si="6"/>
        <v>0</v>
      </c>
      <c r="G164" s="80"/>
      <c r="H164" s="35">
        <f t="shared" si="7"/>
        <v>0</v>
      </c>
      <c r="I164" s="35">
        <f t="shared" si="8"/>
        <v>0</v>
      </c>
    </row>
    <row r="165" spans="1:10" ht="16.5" outlineLevel="1" x14ac:dyDescent="0.25">
      <c r="A165" s="46">
        <v>67</v>
      </c>
      <c r="B165" s="9" t="s">
        <v>147</v>
      </c>
      <c r="C165" s="5" t="s">
        <v>84</v>
      </c>
      <c r="D165" s="79">
        <v>1</v>
      </c>
      <c r="E165" s="80"/>
      <c r="F165" s="35">
        <f t="shared" si="6"/>
        <v>0</v>
      </c>
      <c r="G165" s="80"/>
      <c r="H165" s="35">
        <f t="shared" si="7"/>
        <v>0</v>
      </c>
      <c r="I165" s="35">
        <f t="shared" si="8"/>
        <v>0</v>
      </c>
    </row>
    <row r="166" spans="1:10" ht="15.75" x14ac:dyDescent="0.3">
      <c r="A166" s="75"/>
      <c r="B166" s="76" t="s">
        <v>149</v>
      </c>
      <c r="C166" s="77"/>
      <c r="D166" s="78"/>
      <c r="E166" s="77"/>
      <c r="F166" s="66">
        <f>SUM(F167:F272)</f>
        <v>0</v>
      </c>
      <c r="G166" s="77"/>
      <c r="H166" s="66">
        <f>SUM(H167:H272)</f>
        <v>0</v>
      </c>
      <c r="I166" s="66">
        <f>SUM(I167:I272)</f>
        <v>0</v>
      </c>
      <c r="J166" s="60">
        <f>I166-SUM(H166,F166)</f>
        <v>0</v>
      </c>
    </row>
    <row r="167" spans="1:10" ht="16.5" outlineLevel="1" x14ac:dyDescent="0.25">
      <c r="A167" s="46">
        <v>1</v>
      </c>
      <c r="B167" s="17" t="s">
        <v>150</v>
      </c>
      <c r="C167" s="81" t="s">
        <v>151</v>
      </c>
      <c r="D167" s="27">
        <v>1</v>
      </c>
      <c r="E167" s="10"/>
      <c r="F167" s="35">
        <f t="shared" si="6"/>
        <v>0</v>
      </c>
      <c r="G167" s="10"/>
      <c r="H167" s="35">
        <f t="shared" si="7"/>
        <v>0</v>
      </c>
      <c r="I167" s="35">
        <f t="shared" si="8"/>
        <v>0</v>
      </c>
    </row>
    <row r="168" spans="1:10" ht="16.5" outlineLevel="1" x14ac:dyDescent="0.25">
      <c r="A168" s="46">
        <v>2</v>
      </c>
      <c r="B168" s="17" t="s">
        <v>152</v>
      </c>
      <c r="C168" s="81" t="s">
        <v>153</v>
      </c>
      <c r="D168" s="27">
        <v>2</v>
      </c>
      <c r="E168" s="10"/>
      <c r="F168" s="35">
        <f t="shared" si="6"/>
        <v>0</v>
      </c>
      <c r="G168" s="10"/>
      <c r="H168" s="35">
        <f t="shared" si="7"/>
        <v>0</v>
      </c>
      <c r="I168" s="35">
        <f t="shared" si="8"/>
        <v>0</v>
      </c>
    </row>
    <row r="169" spans="1:10" ht="16.5" outlineLevel="1" x14ac:dyDescent="0.25">
      <c r="A169" s="46">
        <v>3</v>
      </c>
      <c r="B169" s="17" t="s">
        <v>154</v>
      </c>
      <c r="C169" s="81" t="s">
        <v>155</v>
      </c>
      <c r="D169" s="27">
        <v>1</v>
      </c>
      <c r="E169" s="10"/>
      <c r="F169" s="35">
        <f t="shared" si="6"/>
        <v>0</v>
      </c>
      <c r="G169" s="10"/>
      <c r="H169" s="35">
        <f t="shared" si="7"/>
        <v>0</v>
      </c>
      <c r="I169" s="35">
        <f t="shared" si="8"/>
        <v>0</v>
      </c>
    </row>
    <row r="170" spans="1:10" ht="16.5" outlineLevel="1" x14ac:dyDescent="0.25">
      <c r="A170" s="46">
        <v>4</v>
      </c>
      <c r="B170" s="17" t="s">
        <v>156</v>
      </c>
      <c r="C170" s="81" t="s">
        <v>153</v>
      </c>
      <c r="D170" s="27">
        <v>1</v>
      </c>
      <c r="E170" s="10"/>
      <c r="F170" s="35">
        <f t="shared" si="6"/>
        <v>0</v>
      </c>
      <c r="G170" s="10"/>
      <c r="H170" s="35">
        <f t="shared" si="7"/>
        <v>0</v>
      </c>
      <c r="I170" s="35">
        <f t="shared" si="8"/>
        <v>0</v>
      </c>
    </row>
    <row r="171" spans="1:10" ht="16.5" outlineLevel="1" x14ac:dyDescent="0.25">
      <c r="A171" s="46">
        <v>5</v>
      </c>
      <c r="B171" s="17" t="s">
        <v>157</v>
      </c>
      <c r="C171" s="81" t="s">
        <v>151</v>
      </c>
      <c r="D171" s="27">
        <v>1</v>
      </c>
      <c r="E171" s="10"/>
      <c r="F171" s="35">
        <f t="shared" si="6"/>
        <v>0</v>
      </c>
      <c r="G171" s="10"/>
      <c r="H171" s="35">
        <f t="shared" si="7"/>
        <v>0</v>
      </c>
      <c r="I171" s="35">
        <f t="shared" si="8"/>
        <v>0</v>
      </c>
    </row>
    <row r="172" spans="1:10" ht="16.5" outlineLevel="1" x14ac:dyDescent="0.25">
      <c r="A172" s="46">
        <v>6</v>
      </c>
      <c r="B172" s="17" t="s">
        <v>158</v>
      </c>
      <c r="C172" s="81" t="s">
        <v>151</v>
      </c>
      <c r="D172" s="27">
        <v>1</v>
      </c>
      <c r="E172" s="10"/>
      <c r="F172" s="35">
        <f t="shared" si="6"/>
        <v>0</v>
      </c>
      <c r="G172" s="10"/>
      <c r="H172" s="35">
        <f t="shared" si="7"/>
        <v>0</v>
      </c>
      <c r="I172" s="35">
        <f t="shared" si="8"/>
        <v>0</v>
      </c>
    </row>
    <row r="173" spans="1:10" ht="16.5" outlineLevel="1" x14ac:dyDescent="0.25">
      <c r="A173" s="46">
        <v>7</v>
      </c>
      <c r="B173" s="17" t="s">
        <v>159</v>
      </c>
      <c r="C173" s="81" t="s">
        <v>151</v>
      </c>
      <c r="D173" s="27">
        <v>2</v>
      </c>
      <c r="E173" s="10"/>
      <c r="F173" s="35">
        <f t="shared" si="6"/>
        <v>0</v>
      </c>
      <c r="G173" s="10"/>
      <c r="H173" s="35">
        <f t="shared" si="7"/>
        <v>0</v>
      </c>
      <c r="I173" s="35">
        <f t="shared" si="8"/>
        <v>0</v>
      </c>
    </row>
    <row r="174" spans="1:10" ht="16.5" outlineLevel="1" x14ac:dyDescent="0.25">
      <c r="A174" s="46">
        <v>8</v>
      </c>
      <c r="B174" s="17" t="s">
        <v>160</v>
      </c>
      <c r="C174" s="81" t="s">
        <v>151</v>
      </c>
      <c r="D174" s="27">
        <v>1</v>
      </c>
      <c r="E174" s="10"/>
      <c r="F174" s="35">
        <f t="shared" si="6"/>
        <v>0</v>
      </c>
      <c r="G174" s="10"/>
      <c r="H174" s="35">
        <f t="shared" si="7"/>
        <v>0</v>
      </c>
      <c r="I174" s="35">
        <f t="shared" si="8"/>
        <v>0</v>
      </c>
    </row>
    <row r="175" spans="1:10" ht="16.5" outlineLevel="1" x14ac:dyDescent="0.25">
      <c r="A175" s="46">
        <v>9</v>
      </c>
      <c r="B175" s="17" t="s">
        <v>161</v>
      </c>
      <c r="C175" s="81" t="s">
        <v>151</v>
      </c>
      <c r="D175" s="27">
        <v>1</v>
      </c>
      <c r="E175" s="10"/>
      <c r="F175" s="35">
        <f t="shared" si="6"/>
        <v>0</v>
      </c>
      <c r="G175" s="10"/>
      <c r="H175" s="35">
        <f t="shared" si="7"/>
        <v>0</v>
      </c>
      <c r="I175" s="35">
        <f t="shared" si="8"/>
        <v>0</v>
      </c>
    </row>
    <row r="176" spans="1:10" ht="16.5" outlineLevel="1" x14ac:dyDescent="0.25">
      <c r="A176" s="46">
        <v>10</v>
      </c>
      <c r="B176" s="17" t="s">
        <v>162</v>
      </c>
      <c r="C176" s="81" t="s">
        <v>151</v>
      </c>
      <c r="D176" s="27">
        <v>1</v>
      </c>
      <c r="E176" s="10"/>
      <c r="F176" s="35">
        <f t="shared" si="6"/>
        <v>0</v>
      </c>
      <c r="G176" s="10"/>
      <c r="H176" s="35">
        <f t="shared" si="7"/>
        <v>0</v>
      </c>
      <c r="I176" s="35">
        <f t="shared" si="8"/>
        <v>0</v>
      </c>
    </row>
    <row r="177" spans="1:9" ht="16.5" outlineLevel="1" x14ac:dyDescent="0.25">
      <c r="A177" s="46">
        <v>11</v>
      </c>
      <c r="B177" s="17" t="s">
        <v>163</v>
      </c>
      <c r="C177" s="81" t="s">
        <v>151</v>
      </c>
      <c r="D177" s="27">
        <v>1</v>
      </c>
      <c r="E177" s="10"/>
      <c r="F177" s="35">
        <f t="shared" si="6"/>
        <v>0</v>
      </c>
      <c r="G177" s="10"/>
      <c r="H177" s="35">
        <f t="shared" si="7"/>
        <v>0</v>
      </c>
      <c r="I177" s="35">
        <f t="shared" si="8"/>
        <v>0</v>
      </c>
    </row>
    <row r="178" spans="1:9" ht="16.5" outlineLevel="1" x14ac:dyDescent="0.25">
      <c r="A178" s="46">
        <v>12</v>
      </c>
      <c r="B178" s="17" t="s">
        <v>164</v>
      </c>
      <c r="C178" s="81" t="s">
        <v>151</v>
      </c>
      <c r="D178" s="27">
        <v>1</v>
      </c>
      <c r="E178" s="10"/>
      <c r="F178" s="35">
        <f t="shared" si="6"/>
        <v>0</v>
      </c>
      <c r="G178" s="10"/>
      <c r="H178" s="35">
        <f t="shared" si="7"/>
        <v>0</v>
      </c>
      <c r="I178" s="35">
        <f t="shared" si="8"/>
        <v>0</v>
      </c>
    </row>
    <row r="179" spans="1:9" ht="16.5" outlineLevel="1" x14ac:dyDescent="0.25">
      <c r="A179" s="46">
        <v>13</v>
      </c>
      <c r="B179" s="17" t="s">
        <v>165</v>
      </c>
      <c r="C179" s="81" t="s">
        <v>166</v>
      </c>
      <c r="D179" s="27">
        <v>1</v>
      </c>
      <c r="E179" s="10"/>
      <c r="F179" s="35">
        <f t="shared" si="6"/>
        <v>0</v>
      </c>
      <c r="G179" s="10"/>
      <c r="H179" s="35">
        <f t="shared" si="7"/>
        <v>0</v>
      </c>
      <c r="I179" s="35">
        <f t="shared" si="8"/>
        <v>0</v>
      </c>
    </row>
    <row r="180" spans="1:9" ht="16.5" outlineLevel="1" x14ac:dyDescent="0.25">
      <c r="A180" s="46">
        <v>14</v>
      </c>
      <c r="B180" s="17" t="s">
        <v>167</v>
      </c>
      <c r="C180" s="81" t="s">
        <v>151</v>
      </c>
      <c r="D180" s="27">
        <v>2</v>
      </c>
      <c r="E180" s="10"/>
      <c r="F180" s="35">
        <f t="shared" si="6"/>
        <v>0</v>
      </c>
      <c r="G180" s="10"/>
      <c r="H180" s="35">
        <f t="shared" si="7"/>
        <v>0</v>
      </c>
      <c r="I180" s="35">
        <f t="shared" si="8"/>
        <v>0</v>
      </c>
    </row>
    <row r="181" spans="1:9" ht="16.5" outlineLevel="1" x14ac:dyDescent="0.25">
      <c r="A181" s="46">
        <v>15</v>
      </c>
      <c r="B181" s="17" t="s">
        <v>168</v>
      </c>
      <c r="C181" s="81" t="s">
        <v>151</v>
      </c>
      <c r="D181" s="27">
        <v>2</v>
      </c>
      <c r="E181" s="10"/>
      <c r="F181" s="35">
        <f t="shared" si="6"/>
        <v>0</v>
      </c>
      <c r="G181" s="10"/>
      <c r="H181" s="35">
        <f t="shared" si="7"/>
        <v>0</v>
      </c>
      <c r="I181" s="35">
        <f t="shared" si="8"/>
        <v>0</v>
      </c>
    </row>
    <row r="182" spans="1:9" ht="16.5" outlineLevel="1" x14ac:dyDescent="0.25">
      <c r="A182" s="46">
        <v>16</v>
      </c>
      <c r="B182" s="17" t="s">
        <v>169</v>
      </c>
      <c r="C182" s="81" t="s">
        <v>153</v>
      </c>
      <c r="D182" s="27">
        <v>2</v>
      </c>
      <c r="E182" s="10"/>
      <c r="F182" s="35">
        <f t="shared" si="6"/>
        <v>0</v>
      </c>
      <c r="G182" s="10"/>
      <c r="H182" s="35">
        <f t="shared" si="7"/>
        <v>0</v>
      </c>
      <c r="I182" s="35">
        <f t="shared" si="8"/>
        <v>0</v>
      </c>
    </row>
    <row r="183" spans="1:9" ht="16.5" outlineLevel="1" x14ac:dyDescent="0.25">
      <c r="A183" s="46">
        <v>17</v>
      </c>
      <c r="B183" s="17" t="s">
        <v>170</v>
      </c>
      <c r="C183" s="81" t="s">
        <v>153</v>
      </c>
      <c r="D183" s="27">
        <v>1</v>
      </c>
      <c r="E183" s="10"/>
      <c r="F183" s="35">
        <f t="shared" si="6"/>
        <v>0</v>
      </c>
      <c r="G183" s="10"/>
      <c r="H183" s="35">
        <f t="shared" si="7"/>
        <v>0</v>
      </c>
      <c r="I183" s="35">
        <f t="shared" si="8"/>
        <v>0</v>
      </c>
    </row>
    <row r="184" spans="1:9" ht="16.5" outlineLevel="1" x14ac:dyDescent="0.25">
      <c r="A184" s="46">
        <v>18</v>
      </c>
      <c r="B184" s="17" t="s">
        <v>171</v>
      </c>
      <c r="C184" s="81" t="s">
        <v>153</v>
      </c>
      <c r="D184" s="27">
        <v>1</v>
      </c>
      <c r="E184" s="10"/>
      <c r="F184" s="35">
        <f t="shared" si="6"/>
        <v>0</v>
      </c>
      <c r="G184" s="10"/>
      <c r="H184" s="35">
        <f t="shared" si="7"/>
        <v>0</v>
      </c>
      <c r="I184" s="35">
        <f t="shared" si="8"/>
        <v>0</v>
      </c>
    </row>
    <row r="185" spans="1:9" ht="16.5" outlineLevel="1" x14ac:dyDescent="0.25">
      <c r="A185" s="46">
        <v>19</v>
      </c>
      <c r="B185" s="17" t="s">
        <v>172</v>
      </c>
      <c r="C185" s="81" t="s">
        <v>153</v>
      </c>
      <c r="D185" s="27">
        <v>1</v>
      </c>
      <c r="E185" s="10"/>
      <c r="F185" s="35">
        <f t="shared" si="6"/>
        <v>0</v>
      </c>
      <c r="G185" s="10"/>
      <c r="H185" s="35">
        <f t="shared" si="7"/>
        <v>0</v>
      </c>
      <c r="I185" s="35">
        <f t="shared" si="8"/>
        <v>0</v>
      </c>
    </row>
    <row r="186" spans="1:9" ht="16.5" outlineLevel="1" x14ac:dyDescent="0.25">
      <c r="A186" s="46">
        <v>20</v>
      </c>
      <c r="B186" s="17" t="s">
        <v>173</v>
      </c>
      <c r="C186" s="81" t="s">
        <v>153</v>
      </c>
      <c r="D186" s="27">
        <v>3</v>
      </c>
      <c r="E186" s="10"/>
      <c r="F186" s="35">
        <f t="shared" si="6"/>
        <v>0</v>
      </c>
      <c r="G186" s="10"/>
      <c r="H186" s="35">
        <f t="shared" si="7"/>
        <v>0</v>
      </c>
      <c r="I186" s="35">
        <f t="shared" si="8"/>
        <v>0</v>
      </c>
    </row>
    <row r="187" spans="1:9" ht="16.5" outlineLevel="1" x14ac:dyDescent="0.25">
      <c r="A187" s="46">
        <v>21</v>
      </c>
      <c r="B187" s="17" t="s">
        <v>174</v>
      </c>
      <c r="C187" s="81" t="s">
        <v>153</v>
      </c>
      <c r="D187" s="27">
        <v>4</v>
      </c>
      <c r="E187" s="10"/>
      <c r="F187" s="35">
        <f t="shared" si="6"/>
        <v>0</v>
      </c>
      <c r="G187" s="10"/>
      <c r="H187" s="35">
        <f t="shared" si="7"/>
        <v>0</v>
      </c>
      <c r="I187" s="35">
        <f t="shared" si="8"/>
        <v>0</v>
      </c>
    </row>
    <row r="188" spans="1:9" ht="16.5" outlineLevel="1" x14ac:dyDescent="0.25">
      <c r="A188" s="46">
        <v>22</v>
      </c>
      <c r="B188" s="17" t="s">
        <v>175</v>
      </c>
      <c r="C188" s="81" t="s">
        <v>153</v>
      </c>
      <c r="D188" s="27">
        <v>6</v>
      </c>
      <c r="E188" s="10"/>
      <c r="F188" s="35">
        <f t="shared" si="6"/>
        <v>0</v>
      </c>
      <c r="G188" s="10"/>
      <c r="H188" s="35">
        <f t="shared" si="7"/>
        <v>0</v>
      </c>
      <c r="I188" s="35">
        <f t="shared" si="8"/>
        <v>0</v>
      </c>
    </row>
    <row r="189" spans="1:9" ht="16.5" outlineLevel="1" x14ac:dyDescent="0.25">
      <c r="A189" s="46">
        <v>23</v>
      </c>
      <c r="B189" s="17" t="s">
        <v>176</v>
      </c>
      <c r="C189" s="81" t="s">
        <v>153</v>
      </c>
      <c r="D189" s="27">
        <v>4</v>
      </c>
      <c r="E189" s="10"/>
      <c r="F189" s="35">
        <f t="shared" si="6"/>
        <v>0</v>
      </c>
      <c r="G189" s="10"/>
      <c r="H189" s="35">
        <f t="shared" si="7"/>
        <v>0</v>
      </c>
      <c r="I189" s="35">
        <f t="shared" si="8"/>
        <v>0</v>
      </c>
    </row>
    <row r="190" spans="1:9" ht="16.5" outlineLevel="1" x14ac:dyDescent="0.25">
      <c r="A190" s="46">
        <v>24</v>
      </c>
      <c r="B190" s="17" t="s">
        <v>177</v>
      </c>
      <c r="C190" s="81" t="s">
        <v>153</v>
      </c>
      <c r="D190" s="27">
        <v>4</v>
      </c>
      <c r="E190" s="10"/>
      <c r="F190" s="35">
        <f t="shared" si="6"/>
        <v>0</v>
      </c>
      <c r="G190" s="10"/>
      <c r="H190" s="35">
        <f t="shared" si="7"/>
        <v>0</v>
      </c>
      <c r="I190" s="35">
        <f t="shared" si="8"/>
        <v>0</v>
      </c>
    </row>
    <row r="191" spans="1:9" ht="16.5" outlineLevel="1" x14ac:dyDescent="0.25">
      <c r="A191" s="46">
        <v>25</v>
      </c>
      <c r="B191" s="17" t="s">
        <v>178</v>
      </c>
      <c r="C191" s="81" t="s">
        <v>153</v>
      </c>
      <c r="D191" s="27">
        <v>12</v>
      </c>
      <c r="E191" s="10"/>
      <c r="F191" s="35">
        <f t="shared" si="6"/>
        <v>0</v>
      </c>
      <c r="G191" s="10"/>
      <c r="H191" s="35">
        <f t="shared" si="7"/>
        <v>0</v>
      </c>
      <c r="I191" s="35">
        <f t="shared" si="8"/>
        <v>0</v>
      </c>
    </row>
    <row r="192" spans="1:9" ht="16.5" outlineLevel="1" x14ac:dyDescent="0.25">
      <c r="A192" s="46">
        <v>26</v>
      </c>
      <c r="B192" s="17" t="s">
        <v>179</v>
      </c>
      <c r="C192" s="81" t="s">
        <v>153</v>
      </c>
      <c r="D192" s="27">
        <v>2</v>
      </c>
      <c r="E192" s="10"/>
      <c r="F192" s="35">
        <f t="shared" si="6"/>
        <v>0</v>
      </c>
      <c r="G192" s="10"/>
      <c r="H192" s="35">
        <f t="shared" si="7"/>
        <v>0</v>
      </c>
      <c r="I192" s="35">
        <f t="shared" si="8"/>
        <v>0</v>
      </c>
    </row>
    <row r="193" spans="1:9" ht="16.5" outlineLevel="1" x14ac:dyDescent="0.25">
      <c r="A193" s="46">
        <v>27</v>
      </c>
      <c r="B193" s="17" t="s">
        <v>180</v>
      </c>
      <c r="C193" s="81" t="s">
        <v>153</v>
      </c>
      <c r="D193" s="27">
        <v>1</v>
      </c>
      <c r="E193" s="10"/>
      <c r="F193" s="35">
        <f t="shared" si="6"/>
        <v>0</v>
      </c>
      <c r="G193" s="10"/>
      <c r="H193" s="35">
        <f t="shared" si="7"/>
        <v>0</v>
      </c>
      <c r="I193" s="35">
        <f t="shared" si="8"/>
        <v>0</v>
      </c>
    </row>
    <row r="194" spans="1:9" ht="16.5" outlineLevel="1" x14ac:dyDescent="0.25">
      <c r="A194" s="46">
        <v>28</v>
      </c>
      <c r="B194" s="17" t="s">
        <v>181</v>
      </c>
      <c r="C194" s="81" t="s">
        <v>153</v>
      </c>
      <c r="D194" s="27">
        <v>1</v>
      </c>
      <c r="E194" s="10"/>
      <c r="F194" s="35">
        <f t="shared" si="6"/>
        <v>0</v>
      </c>
      <c r="G194" s="10"/>
      <c r="H194" s="35">
        <f t="shared" si="7"/>
        <v>0</v>
      </c>
      <c r="I194" s="35">
        <f t="shared" si="8"/>
        <v>0</v>
      </c>
    </row>
    <row r="195" spans="1:9" ht="16.5" outlineLevel="1" x14ac:dyDescent="0.25">
      <c r="A195" s="46">
        <v>29</v>
      </c>
      <c r="B195" s="17" t="s">
        <v>182</v>
      </c>
      <c r="C195" s="81" t="s">
        <v>153</v>
      </c>
      <c r="D195" s="27">
        <v>1</v>
      </c>
      <c r="E195" s="10"/>
      <c r="F195" s="35">
        <f t="shared" si="6"/>
        <v>0</v>
      </c>
      <c r="G195" s="10"/>
      <c r="H195" s="35">
        <f t="shared" si="7"/>
        <v>0</v>
      </c>
      <c r="I195" s="35">
        <f t="shared" si="8"/>
        <v>0</v>
      </c>
    </row>
    <row r="196" spans="1:9" ht="16.5" outlineLevel="1" x14ac:dyDescent="0.25">
      <c r="A196" s="46">
        <v>30</v>
      </c>
      <c r="B196" s="17" t="s">
        <v>183</v>
      </c>
      <c r="C196" s="81" t="s">
        <v>153</v>
      </c>
      <c r="D196" s="27">
        <v>2</v>
      </c>
      <c r="E196" s="10"/>
      <c r="F196" s="35">
        <f t="shared" si="6"/>
        <v>0</v>
      </c>
      <c r="G196" s="10"/>
      <c r="H196" s="35">
        <f t="shared" si="7"/>
        <v>0</v>
      </c>
      <c r="I196" s="35">
        <f t="shared" si="8"/>
        <v>0</v>
      </c>
    </row>
    <row r="197" spans="1:9" ht="16.5" outlineLevel="1" x14ac:dyDescent="0.25">
      <c r="A197" s="46">
        <v>31</v>
      </c>
      <c r="B197" s="17" t="s">
        <v>184</v>
      </c>
      <c r="C197" s="81" t="s">
        <v>153</v>
      </c>
      <c r="D197" s="27">
        <v>1</v>
      </c>
      <c r="E197" s="10"/>
      <c r="F197" s="35">
        <f t="shared" si="6"/>
        <v>0</v>
      </c>
      <c r="G197" s="10"/>
      <c r="H197" s="35">
        <f t="shared" si="7"/>
        <v>0</v>
      </c>
      <c r="I197" s="35">
        <f t="shared" si="8"/>
        <v>0</v>
      </c>
    </row>
    <row r="198" spans="1:9" ht="16.5" outlineLevel="1" x14ac:dyDescent="0.25">
      <c r="A198" s="46">
        <v>32</v>
      </c>
      <c r="B198" s="17" t="s">
        <v>185</v>
      </c>
      <c r="C198" s="81" t="s">
        <v>153</v>
      </c>
      <c r="D198" s="27">
        <v>2</v>
      </c>
      <c r="E198" s="10"/>
      <c r="F198" s="35">
        <f t="shared" si="6"/>
        <v>0</v>
      </c>
      <c r="G198" s="10"/>
      <c r="H198" s="35">
        <f t="shared" si="7"/>
        <v>0</v>
      </c>
      <c r="I198" s="35">
        <f t="shared" si="8"/>
        <v>0</v>
      </c>
    </row>
    <row r="199" spans="1:9" ht="16.5" outlineLevel="1" x14ac:dyDescent="0.25">
      <c r="A199" s="46">
        <v>33</v>
      </c>
      <c r="B199" s="17" t="s">
        <v>186</v>
      </c>
      <c r="C199" s="81" t="s">
        <v>153</v>
      </c>
      <c r="D199" s="27">
        <v>1</v>
      </c>
      <c r="E199" s="10"/>
      <c r="F199" s="35">
        <f t="shared" si="6"/>
        <v>0</v>
      </c>
      <c r="G199" s="10"/>
      <c r="H199" s="35">
        <f t="shared" si="7"/>
        <v>0</v>
      </c>
      <c r="I199" s="35">
        <f t="shared" si="8"/>
        <v>0</v>
      </c>
    </row>
    <row r="200" spans="1:9" ht="16.5" outlineLevel="1" x14ac:dyDescent="0.25">
      <c r="A200" s="46">
        <v>34</v>
      </c>
      <c r="B200" s="17" t="s">
        <v>187</v>
      </c>
      <c r="C200" s="81" t="s">
        <v>153</v>
      </c>
      <c r="D200" s="27">
        <v>1</v>
      </c>
      <c r="E200" s="10"/>
      <c r="F200" s="35">
        <f t="shared" si="6"/>
        <v>0</v>
      </c>
      <c r="G200" s="10"/>
      <c r="H200" s="35">
        <f t="shared" si="7"/>
        <v>0</v>
      </c>
      <c r="I200" s="35">
        <f t="shared" si="8"/>
        <v>0</v>
      </c>
    </row>
    <row r="201" spans="1:9" ht="16.5" outlineLevel="1" x14ac:dyDescent="0.25">
      <c r="A201" s="46">
        <v>35</v>
      </c>
      <c r="B201" s="17" t="s">
        <v>188</v>
      </c>
      <c r="C201" s="81" t="s">
        <v>153</v>
      </c>
      <c r="D201" s="27">
        <v>1</v>
      </c>
      <c r="E201" s="10"/>
      <c r="F201" s="35">
        <f t="shared" si="6"/>
        <v>0</v>
      </c>
      <c r="G201" s="10"/>
      <c r="H201" s="35">
        <f t="shared" si="7"/>
        <v>0</v>
      </c>
      <c r="I201" s="35">
        <f t="shared" si="8"/>
        <v>0</v>
      </c>
    </row>
    <row r="202" spans="1:9" ht="16.5" outlineLevel="1" x14ac:dyDescent="0.25">
      <c r="A202" s="46">
        <v>36</v>
      </c>
      <c r="B202" s="17" t="s">
        <v>189</v>
      </c>
      <c r="C202" s="81" t="s">
        <v>153</v>
      </c>
      <c r="D202" s="27">
        <f>2+8</f>
        <v>10</v>
      </c>
      <c r="E202" s="10"/>
      <c r="F202" s="35">
        <f t="shared" si="6"/>
        <v>0</v>
      </c>
      <c r="G202" s="10"/>
      <c r="H202" s="35">
        <f t="shared" si="7"/>
        <v>0</v>
      </c>
      <c r="I202" s="35">
        <f t="shared" si="8"/>
        <v>0</v>
      </c>
    </row>
    <row r="203" spans="1:9" ht="16.5" outlineLevel="1" x14ac:dyDescent="0.25">
      <c r="A203" s="46">
        <v>37</v>
      </c>
      <c r="B203" s="17" t="s">
        <v>190</v>
      </c>
      <c r="C203" s="81" t="s">
        <v>153</v>
      </c>
      <c r="D203" s="27">
        <v>5</v>
      </c>
      <c r="E203" s="10"/>
      <c r="F203" s="35">
        <f t="shared" si="6"/>
        <v>0</v>
      </c>
      <c r="G203" s="10"/>
      <c r="H203" s="35">
        <f t="shared" si="7"/>
        <v>0</v>
      </c>
      <c r="I203" s="35">
        <f t="shared" si="8"/>
        <v>0</v>
      </c>
    </row>
    <row r="204" spans="1:9" ht="16.5" outlineLevel="1" x14ac:dyDescent="0.25">
      <c r="A204" s="46">
        <v>38</v>
      </c>
      <c r="B204" s="17" t="s">
        <v>191</v>
      </c>
      <c r="C204" s="81" t="s">
        <v>153</v>
      </c>
      <c r="D204" s="27">
        <v>3</v>
      </c>
      <c r="E204" s="10"/>
      <c r="F204" s="35">
        <f t="shared" si="6"/>
        <v>0</v>
      </c>
      <c r="G204" s="10"/>
      <c r="H204" s="35">
        <f t="shared" si="7"/>
        <v>0</v>
      </c>
      <c r="I204" s="35">
        <f t="shared" si="8"/>
        <v>0</v>
      </c>
    </row>
    <row r="205" spans="1:9" ht="16.5" outlineLevel="1" x14ac:dyDescent="0.25">
      <c r="A205" s="46">
        <v>39</v>
      </c>
      <c r="B205" s="17" t="s">
        <v>192</v>
      </c>
      <c r="C205" s="81" t="s">
        <v>153</v>
      </c>
      <c r="D205" s="27">
        <v>1</v>
      </c>
      <c r="E205" s="10"/>
      <c r="F205" s="35">
        <f t="shared" si="6"/>
        <v>0</v>
      </c>
      <c r="G205" s="10"/>
      <c r="H205" s="35">
        <f t="shared" si="7"/>
        <v>0</v>
      </c>
      <c r="I205" s="35">
        <f t="shared" si="8"/>
        <v>0</v>
      </c>
    </row>
    <row r="206" spans="1:9" ht="16.5" outlineLevel="1" x14ac:dyDescent="0.25">
      <c r="A206" s="46">
        <v>40</v>
      </c>
      <c r="B206" s="17" t="s">
        <v>193</v>
      </c>
      <c r="C206" s="81" t="s">
        <v>153</v>
      </c>
      <c r="D206" s="27">
        <v>4</v>
      </c>
      <c r="E206" s="10"/>
      <c r="F206" s="35">
        <f t="shared" si="6"/>
        <v>0</v>
      </c>
      <c r="G206" s="10"/>
      <c r="H206" s="35">
        <f t="shared" si="7"/>
        <v>0</v>
      </c>
      <c r="I206" s="35">
        <f t="shared" si="8"/>
        <v>0</v>
      </c>
    </row>
    <row r="207" spans="1:9" ht="16.5" outlineLevel="1" x14ac:dyDescent="0.25">
      <c r="A207" s="46">
        <v>41</v>
      </c>
      <c r="B207" s="17" t="s">
        <v>194</v>
      </c>
      <c r="C207" s="81" t="s">
        <v>153</v>
      </c>
      <c r="D207" s="27">
        <v>1</v>
      </c>
      <c r="E207" s="10"/>
      <c r="F207" s="35">
        <f t="shared" si="6"/>
        <v>0</v>
      </c>
      <c r="G207" s="10"/>
      <c r="H207" s="35">
        <f t="shared" si="7"/>
        <v>0</v>
      </c>
      <c r="I207" s="35">
        <f t="shared" si="8"/>
        <v>0</v>
      </c>
    </row>
    <row r="208" spans="1:9" ht="16.5" outlineLevel="1" x14ac:dyDescent="0.25">
      <c r="A208" s="46">
        <v>42</v>
      </c>
      <c r="B208" s="17" t="s">
        <v>195</v>
      </c>
      <c r="C208" s="81" t="s">
        <v>153</v>
      </c>
      <c r="D208" s="27">
        <v>16</v>
      </c>
      <c r="E208" s="10"/>
      <c r="F208" s="35">
        <f t="shared" ref="F208:F271" si="9">E208*D208</f>
        <v>0</v>
      </c>
      <c r="G208" s="10"/>
      <c r="H208" s="35">
        <f t="shared" ref="H208:H271" si="10">D208*G208</f>
        <v>0</v>
      </c>
      <c r="I208" s="35">
        <f t="shared" ref="I208:I271" si="11">SUM(H208,F208)</f>
        <v>0</v>
      </c>
    </row>
    <row r="209" spans="1:9" ht="16.5" outlineLevel="1" x14ac:dyDescent="0.25">
      <c r="A209" s="46">
        <v>43</v>
      </c>
      <c r="B209" s="17" t="s">
        <v>196</v>
      </c>
      <c r="C209" s="81" t="s">
        <v>153</v>
      </c>
      <c r="D209" s="27">
        <v>4</v>
      </c>
      <c r="E209" s="10"/>
      <c r="F209" s="35">
        <f t="shared" si="9"/>
        <v>0</v>
      </c>
      <c r="G209" s="10"/>
      <c r="H209" s="35">
        <f t="shared" si="10"/>
        <v>0</v>
      </c>
      <c r="I209" s="35">
        <f t="shared" si="11"/>
        <v>0</v>
      </c>
    </row>
    <row r="210" spans="1:9" ht="16.5" outlineLevel="1" x14ac:dyDescent="0.25">
      <c r="A210" s="46">
        <v>44</v>
      </c>
      <c r="B210" s="17" t="s">
        <v>197</v>
      </c>
      <c r="C210" s="81" t="s">
        <v>153</v>
      </c>
      <c r="D210" s="27">
        <v>6</v>
      </c>
      <c r="E210" s="10"/>
      <c r="F210" s="35">
        <f t="shared" si="9"/>
        <v>0</v>
      </c>
      <c r="G210" s="10"/>
      <c r="H210" s="35">
        <f t="shared" si="10"/>
        <v>0</v>
      </c>
      <c r="I210" s="35">
        <f t="shared" si="11"/>
        <v>0</v>
      </c>
    </row>
    <row r="211" spans="1:9" ht="16.5" outlineLevel="1" x14ac:dyDescent="0.25">
      <c r="A211" s="46">
        <v>45</v>
      </c>
      <c r="B211" s="17" t="s">
        <v>198</v>
      </c>
      <c r="C211" s="81" t="s">
        <v>153</v>
      </c>
      <c r="D211" s="27">
        <v>6</v>
      </c>
      <c r="E211" s="10"/>
      <c r="F211" s="35">
        <f t="shared" si="9"/>
        <v>0</v>
      </c>
      <c r="G211" s="10"/>
      <c r="H211" s="35">
        <f t="shared" si="10"/>
        <v>0</v>
      </c>
      <c r="I211" s="35">
        <f t="shared" si="11"/>
        <v>0</v>
      </c>
    </row>
    <row r="212" spans="1:9" ht="16.5" outlineLevel="1" x14ac:dyDescent="0.25">
      <c r="A212" s="46">
        <v>46</v>
      </c>
      <c r="B212" s="17" t="s">
        <v>199</v>
      </c>
      <c r="C212" s="81" t="s">
        <v>200</v>
      </c>
      <c r="D212" s="27">
        <v>20</v>
      </c>
      <c r="E212" s="10"/>
      <c r="F212" s="35">
        <f t="shared" si="9"/>
        <v>0</v>
      </c>
      <c r="G212" s="10"/>
      <c r="H212" s="35">
        <f t="shared" si="10"/>
        <v>0</v>
      </c>
      <c r="I212" s="35">
        <f t="shared" si="11"/>
        <v>0</v>
      </c>
    </row>
    <row r="213" spans="1:9" ht="16.5" outlineLevel="1" x14ac:dyDescent="0.25">
      <c r="A213" s="46">
        <v>47</v>
      </c>
      <c r="B213" s="17" t="s">
        <v>201</v>
      </c>
      <c r="C213" s="81" t="s">
        <v>202</v>
      </c>
      <c r="D213" s="27">
        <v>1</v>
      </c>
      <c r="E213" s="10"/>
      <c r="F213" s="35">
        <f t="shared" si="9"/>
        <v>0</v>
      </c>
      <c r="G213" s="10"/>
      <c r="H213" s="35">
        <f t="shared" si="10"/>
        <v>0</v>
      </c>
      <c r="I213" s="35">
        <f t="shared" si="11"/>
        <v>0</v>
      </c>
    </row>
    <row r="214" spans="1:9" ht="16.5" outlineLevel="1" x14ac:dyDescent="0.25">
      <c r="A214" s="46">
        <v>48</v>
      </c>
      <c r="B214" s="17" t="s">
        <v>203</v>
      </c>
      <c r="C214" s="81" t="s">
        <v>202</v>
      </c>
      <c r="D214" s="27">
        <v>1</v>
      </c>
      <c r="E214" s="10"/>
      <c r="F214" s="35">
        <f t="shared" si="9"/>
        <v>0</v>
      </c>
      <c r="G214" s="10"/>
      <c r="H214" s="35">
        <f t="shared" si="10"/>
        <v>0</v>
      </c>
      <c r="I214" s="35">
        <f t="shared" si="11"/>
        <v>0</v>
      </c>
    </row>
    <row r="215" spans="1:9" ht="16.5" outlineLevel="1" x14ac:dyDescent="0.25">
      <c r="A215" s="46">
        <v>49</v>
      </c>
      <c r="B215" s="17" t="s">
        <v>204</v>
      </c>
      <c r="C215" s="81" t="s">
        <v>155</v>
      </c>
      <c r="D215" s="27">
        <v>2</v>
      </c>
      <c r="E215" s="10"/>
      <c r="F215" s="35">
        <f t="shared" si="9"/>
        <v>0</v>
      </c>
      <c r="G215" s="10"/>
      <c r="H215" s="35">
        <f t="shared" si="10"/>
        <v>0</v>
      </c>
      <c r="I215" s="35">
        <f t="shared" si="11"/>
        <v>0</v>
      </c>
    </row>
    <row r="216" spans="1:9" ht="16.5" outlineLevel="1" x14ac:dyDescent="0.25">
      <c r="A216" s="46">
        <v>50</v>
      </c>
      <c r="B216" s="18" t="s">
        <v>249</v>
      </c>
      <c r="C216" s="47" t="s">
        <v>202</v>
      </c>
      <c r="D216" s="27">
        <v>1</v>
      </c>
      <c r="E216" s="10"/>
      <c r="F216" s="35">
        <f t="shared" si="9"/>
        <v>0</v>
      </c>
      <c r="G216" s="10"/>
      <c r="H216" s="35">
        <f t="shared" si="10"/>
        <v>0</v>
      </c>
      <c r="I216" s="35">
        <f t="shared" si="11"/>
        <v>0</v>
      </c>
    </row>
    <row r="217" spans="1:9" ht="16.5" outlineLevel="1" x14ac:dyDescent="0.25">
      <c r="A217" s="46">
        <v>51</v>
      </c>
      <c r="B217" s="18" t="s">
        <v>205</v>
      </c>
      <c r="C217" s="47" t="s">
        <v>202</v>
      </c>
      <c r="D217" s="27">
        <v>1</v>
      </c>
      <c r="E217" s="10"/>
      <c r="F217" s="35">
        <f t="shared" si="9"/>
        <v>0</v>
      </c>
      <c r="G217" s="10"/>
      <c r="H217" s="35">
        <f t="shared" si="10"/>
        <v>0</v>
      </c>
      <c r="I217" s="35">
        <f t="shared" si="11"/>
        <v>0</v>
      </c>
    </row>
    <row r="218" spans="1:9" ht="16.5" outlineLevel="1" x14ac:dyDescent="0.25">
      <c r="A218" s="46">
        <v>52</v>
      </c>
      <c r="B218" s="18" t="s">
        <v>206</v>
      </c>
      <c r="C218" s="47" t="s">
        <v>207</v>
      </c>
      <c r="D218" s="27">
        <v>440</v>
      </c>
      <c r="E218" s="10"/>
      <c r="F218" s="35">
        <f t="shared" si="9"/>
        <v>0</v>
      </c>
      <c r="G218" s="10"/>
      <c r="H218" s="35">
        <f t="shared" si="10"/>
        <v>0</v>
      </c>
      <c r="I218" s="35">
        <f t="shared" si="11"/>
        <v>0</v>
      </c>
    </row>
    <row r="219" spans="1:9" ht="16.5" outlineLevel="1" x14ac:dyDescent="0.25">
      <c r="A219" s="46">
        <v>53</v>
      </c>
      <c r="B219" s="18" t="s">
        <v>208</v>
      </c>
      <c r="C219" s="47" t="s">
        <v>200</v>
      </c>
      <c r="D219" s="27">
        <v>115</v>
      </c>
      <c r="E219" s="10"/>
      <c r="F219" s="35">
        <f t="shared" si="9"/>
        <v>0</v>
      </c>
      <c r="G219" s="10"/>
      <c r="H219" s="35">
        <f t="shared" si="10"/>
        <v>0</v>
      </c>
      <c r="I219" s="35">
        <f t="shared" si="11"/>
        <v>0</v>
      </c>
    </row>
    <row r="220" spans="1:9" ht="16.5" outlineLevel="1" x14ac:dyDescent="0.25">
      <c r="A220" s="46">
        <v>54</v>
      </c>
      <c r="B220" s="18" t="s">
        <v>209</v>
      </c>
      <c r="C220" s="47" t="s">
        <v>207</v>
      </c>
      <c r="D220" s="27">
        <f>D218</f>
        <v>440</v>
      </c>
      <c r="E220" s="10"/>
      <c r="F220" s="35">
        <f t="shared" si="9"/>
        <v>0</v>
      </c>
      <c r="G220" s="10"/>
      <c r="H220" s="35">
        <f t="shared" si="10"/>
        <v>0</v>
      </c>
      <c r="I220" s="35">
        <f t="shared" si="11"/>
        <v>0</v>
      </c>
    </row>
    <row r="221" spans="1:9" ht="16.5" outlineLevel="1" x14ac:dyDescent="0.25">
      <c r="A221" s="46">
        <v>55</v>
      </c>
      <c r="B221" s="18" t="s">
        <v>210</v>
      </c>
      <c r="C221" s="47" t="s">
        <v>211</v>
      </c>
      <c r="D221" s="27">
        <v>4</v>
      </c>
      <c r="E221" s="10"/>
      <c r="F221" s="35">
        <f t="shared" si="9"/>
        <v>0</v>
      </c>
      <c r="G221" s="10"/>
      <c r="H221" s="35">
        <f t="shared" si="10"/>
        <v>0</v>
      </c>
      <c r="I221" s="35">
        <f t="shared" si="11"/>
        <v>0</v>
      </c>
    </row>
    <row r="222" spans="1:9" ht="16.5" outlineLevel="1" x14ac:dyDescent="0.25">
      <c r="A222" s="46">
        <v>56</v>
      </c>
      <c r="B222" s="18" t="s">
        <v>212</v>
      </c>
      <c r="C222" s="47" t="s">
        <v>211</v>
      </c>
      <c r="D222" s="27">
        <v>19</v>
      </c>
      <c r="E222" s="10"/>
      <c r="F222" s="35">
        <f t="shared" si="9"/>
        <v>0</v>
      </c>
      <c r="G222" s="10"/>
      <c r="H222" s="35">
        <f t="shared" si="10"/>
        <v>0</v>
      </c>
      <c r="I222" s="35">
        <f t="shared" si="11"/>
        <v>0</v>
      </c>
    </row>
    <row r="223" spans="1:9" ht="16.5" outlineLevel="1" x14ac:dyDescent="0.25">
      <c r="A223" s="46">
        <v>57</v>
      </c>
      <c r="B223" s="18" t="s">
        <v>213</v>
      </c>
      <c r="C223" s="47" t="s">
        <v>211</v>
      </c>
      <c r="D223" s="27">
        <v>2</v>
      </c>
      <c r="E223" s="10"/>
      <c r="F223" s="35">
        <f t="shared" si="9"/>
        <v>0</v>
      </c>
      <c r="G223" s="10"/>
      <c r="H223" s="35">
        <f t="shared" si="10"/>
        <v>0</v>
      </c>
      <c r="I223" s="35">
        <f t="shared" si="11"/>
        <v>0</v>
      </c>
    </row>
    <row r="224" spans="1:9" ht="16.5" outlineLevel="1" x14ac:dyDescent="0.25">
      <c r="A224" s="46">
        <v>58</v>
      </c>
      <c r="B224" s="18" t="s">
        <v>214</v>
      </c>
      <c r="C224" s="47" t="s">
        <v>202</v>
      </c>
      <c r="D224" s="27">
        <v>1</v>
      </c>
      <c r="E224" s="10"/>
      <c r="F224" s="35">
        <f t="shared" si="9"/>
        <v>0</v>
      </c>
      <c r="G224" s="10"/>
      <c r="H224" s="35">
        <f t="shared" si="10"/>
        <v>0</v>
      </c>
      <c r="I224" s="35">
        <f t="shared" si="11"/>
        <v>0</v>
      </c>
    </row>
    <row r="225" spans="1:9" ht="16.5" outlineLevel="1" x14ac:dyDescent="0.25">
      <c r="A225" s="46">
        <v>59</v>
      </c>
      <c r="B225" s="18" t="s">
        <v>215</v>
      </c>
      <c r="C225" s="47" t="s">
        <v>207</v>
      </c>
      <c r="D225" s="27">
        <v>60</v>
      </c>
      <c r="E225" s="10"/>
      <c r="F225" s="35">
        <f t="shared" si="9"/>
        <v>0</v>
      </c>
      <c r="G225" s="10"/>
      <c r="H225" s="35">
        <f t="shared" si="10"/>
        <v>0</v>
      </c>
      <c r="I225" s="35">
        <f t="shared" si="11"/>
        <v>0</v>
      </c>
    </row>
    <row r="226" spans="1:9" ht="16.5" outlineLevel="1" x14ac:dyDescent="0.25">
      <c r="A226" s="46">
        <v>60</v>
      </c>
      <c r="B226" s="18" t="s">
        <v>250</v>
      </c>
      <c r="C226" s="47" t="s">
        <v>202</v>
      </c>
      <c r="D226" s="27">
        <v>1</v>
      </c>
      <c r="E226" s="10"/>
      <c r="F226" s="35">
        <f t="shared" si="9"/>
        <v>0</v>
      </c>
      <c r="G226" s="10"/>
      <c r="H226" s="35">
        <f t="shared" si="10"/>
        <v>0</v>
      </c>
      <c r="I226" s="35">
        <f t="shared" si="11"/>
        <v>0</v>
      </c>
    </row>
    <row r="227" spans="1:9" ht="16.5" outlineLevel="1" x14ac:dyDescent="0.25">
      <c r="A227" s="46">
        <v>61</v>
      </c>
      <c r="B227" s="18" t="s">
        <v>216</v>
      </c>
      <c r="C227" s="47" t="s">
        <v>202</v>
      </c>
      <c r="D227" s="27">
        <v>1</v>
      </c>
      <c r="E227" s="10"/>
      <c r="F227" s="35">
        <f t="shared" si="9"/>
        <v>0</v>
      </c>
      <c r="G227" s="10"/>
      <c r="H227" s="35">
        <f t="shared" si="10"/>
        <v>0</v>
      </c>
      <c r="I227" s="35">
        <f t="shared" si="11"/>
        <v>0</v>
      </c>
    </row>
    <row r="228" spans="1:9" ht="16.5" outlineLevel="1" x14ac:dyDescent="0.25">
      <c r="A228" s="46">
        <v>62</v>
      </c>
      <c r="B228" s="18" t="s">
        <v>217</v>
      </c>
      <c r="C228" s="47" t="s">
        <v>202</v>
      </c>
      <c r="D228" s="27">
        <v>1</v>
      </c>
      <c r="E228" s="10"/>
      <c r="F228" s="35">
        <f t="shared" si="9"/>
        <v>0</v>
      </c>
      <c r="G228" s="10"/>
      <c r="H228" s="35">
        <f t="shared" si="10"/>
        <v>0</v>
      </c>
      <c r="I228" s="35">
        <f t="shared" si="11"/>
        <v>0</v>
      </c>
    </row>
    <row r="229" spans="1:9" ht="16.5" outlineLevel="1" x14ac:dyDescent="0.25">
      <c r="A229" s="46">
        <v>63</v>
      </c>
      <c r="B229" s="18" t="s">
        <v>205</v>
      </c>
      <c r="C229" s="47" t="s">
        <v>202</v>
      </c>
      <c r="D229" s="27">
        <v>1</v>
      </c>
      <c r="E229" s="10"/>
      <c r="F229" s="35">
        <f t="shared" si="9"/>
        <v>0</v>
      </c>
      <c r="G229" s="10"/>
      <c r="H229" s="35">
        <f t="shared" si="10"/>
        <v>0</v>
      </c>
      <c r="I229" s="35">
        <f t="shared" si="11"/>
        <v>0</v>
      </c>
    </row>
    <row r="230" spans="1:9" ht="16.5" outlineLevel="1" x14ac:dyDescent="0.25">
      <c r="A230" s="46">
        <v>64</v>
      </c>
      <c r="B230" s="18" t="s">
        <v>206</v>
      </c>
      <c r="C230" s="47" t="s">
        <v>207</v>
      </c>
      <c r="D230" s="27">
        <v>45</v>
      </c>
      <c r="E230" s="10"/>
      <c r="F230" s="35">
        <f t="shared" si="9"/>
        <v>0</v>
      </c>
      <c r="G230" s="10"/>
      <c r="H230" s="35">
        <f t="shared" si="10"/>
        <v>0</v>
      </c>
      <c r="I230" s="35">
        <f t="shared" si="11"/>
        <v>0</v>
      </c>
    </row>
    <row r="231" spans="1:9" ht="16.5" outlineLevel="1" x14ac:dyDescent="0.25">
      <c r="A231" s="46">
        <v>65</v>
      </c>
      <c r="B231" s="18" t="s">
        <v>218</v>
      </c>
      <c r="C231" s="47" t="s">
        <v>200</v>
      </c>
      <c r="D231" s="27">
        <v>2</v>
      </c>
      <c r="E231" s="10"/>
      <c r="F231" s="35">
        <f t="shared" si="9"/>
        <v>0</v>
      </c>
      <c r="G231" s="10"/>
      <c r="H231" s="35">
        <f t="shared" si="10"/>
        <v>0</v>
      </c>
      <c r="I231" s="35">
        <f t="shared" si="11"/>
        <v>0</v>
      </c>
    </row>
    <row r="232" spans="1:9" ht="16.5" outlineLevel="1" x14ac:dyDescent="0.25">
      <c r="A232" s="46">
        <v>66</v>
      </c>
      <c r="B232" s="18" t="s">
        <v>209</v>
      </c>
      <c r="C232" s="47" t="s">
        <v>207</v>
      </c>
      <c r="D232" s="27">
        <v>22</v>
      </c>
      <c r="E232" s="10"/>
      <c r="F232" s="35">
        <f t="shared" si="9"/>
        <v>0</v>
      </c>
      <c r="G232" s="10"/>
      <c r="H232" s="35">
        <f t="shared" si="10"/>
        <v>0</v>
      </c>
      <c r="I232" s="35">
        <f t="shared" si="11"/>
        <v>0</v>
      </c>
    </row>
    <row r="233" spans="1:9" ht="16.5" outlineLevel="1" x14ac:dyDescent="0.25">
      <c r="A233" s="46">
        <v>67</v>
      </c>
      <c r="B233" s="18" t="s">
        <v>210</v>
      </c>
      <c r="C233" s="47" t="s">
        <v>211</v>
      </c>
      <c r="D233" s="27">
        <v>1</v>
      </c>
      <c r="E233" s="10"/>
      <c r="F233" s="35">
        <f t="shared" si="9"/>
        <v>0</v>
      </c>
      <c r="G233" s="10"/>
      <c r="H233" s="35">
        <f t="shared" si="10"/>
        <v>0</v>
      </c>
      <c r="I233" s="35">
        <f t="shared" si="11"/>
        <v>0</v>
      </c>
    </row>
    <row r="234" spans="1:9" ht="16.5" outlineLevel="1" x14ac:dyDescent="0.25">
      <c r="A234" s="46">
        <v>68</v>
      </c>
      <c r="B234" s="18" t="s">
        <v>214</v>
      </c>
      <c r="C234" s="47" t="s">
        <v>155</v>
      </c>
      <c r="D234" s="27">
        <v>2</v>
      </c>
      <c r="E234" s="10"/>
      <c r="F234" s="35">
        <f t="shared" si="9"/>
        <v>0</v>
      </c>
      <c r="G234" s="10"/>
      <c r="H234" s="35">
        <f t="shared" si="10"/>
        <v>0</v>
      </c>
      <c r="I234" s="35">
        <f t="shared" si="11"/>
        <v>0</v>
      </c>
    </row>
    <row r="235" spans="1:9" ht="16.5" outlineLevel="1" x14ac:dyDescent="0.25">
      <c r="A235" s="46">
        <v>69</v>
      </c>
      <c r="B235" s="18" t="s">
        <v>251</v>
      </c>
      <c r="C235" s="47" t="s">
        <v>202</v>
      </c>
      <c r="D235" s="27">
        <v>1</v>
      </c>
      <c r="E235" s="10"/>
      <c r="F235" s="35">
        <f t="shared" si="9"/>
        <v>0</v>
      </c>
      <c r="G235" s="10"/>
      <c r="H235" s="35">
        <f t="shared" si="10"/>
        <v>0</v>
      </c>
      <c r="I235" s="35">
        <f t="shared" si="11"/>
        <v>0</v>
      </c>
    </row>
    <row r="236" spans="1:9" ht="16.5" outlineLevel="1" x14ac:dyDescent="0.25">
      <c r="A236" s="46">
        <v>70</v>
      </c>
      <c r="B236" s="18" t="s">
        <v>205</v>
      </c>
      <c r="C236" s="47" t="s">
        <v>202</v>
      </c>
      <c r="D236" s="27">
        <v>1</v>
      </c>
      <c r="E236" s="10"/>
      <c r="F236" s="35">
        <f t="shared" si="9"/>
        <v>0</v>
      </c>
      <c r="G236" s="10"/>
      <c r="H236" s="35">
        <f t="shared" si="10"/>
        <v>0</v>
      </c>
      <c r="I236" s="35">
        <f t="shared" si="11"/>
        <v>0</v>
      </c>
    </row>
    <row r="237" spans="1:9" ht="16.5" outlineLevel="1" x14ac:dyDescent="0.25">
      <c r="A237" s="46">
        <v>71</v>
      </c>
      <c r="B237" s="18" t="s">
        <v>206</v>
      </c>
      <c r="C237" s="47" t="s">
        <v>207</v>
      </c>
      <c r="D237" s="27">
        <v>380</v>
      </c>
      <c r="E237" s="10"/>
      <c r="F237" s="35">
        <f t="shared" si="9"/>
        <v>0</v>
      </c>
      <c r="G237" s="10"/>
      <c r="H237" s="35">
        <f t="shared" si="10"/>
        <v>0</v>
      </c>
      <c r="I237" s="35">
        <f t="shared" si="11"/>
        <v>0</v>
      </c>
    </row>
    <row r="238" spans="1:9" ht="16.5" outlineLevel="1" x14ac:dyDescent="0.25">
      <c r="A238" s="46">
        <v>72</v>
      </c>
      <c r="B238" s="18" t="s">
        <v>219</v>
      </c>
      <c r="C238" s="47" t="s">
        <v>200</v>
      </c>
      <c r="D238" s="27">
        <v>105</v>
      </c>
      <c r="E238" s="10"/>
      <c r="F238" s="35">
        <f t="shared" si="9"/>
        <v>0</v>
      </c>
      <c r="G238" s="10"/>
      <c r="H238" s="35">
        <f t="shared" si="10"/>
        <v>0</v>
      </c>
      <c r="I238" s="35">
        <f t="shared" si="11"/>
        <v>0</v>
      </c>
    </row>
    <row r="239" spans="1:9" ht="16.5" outlineLevel="1" x14ac:dyDescent="0.25">
      <c r="A239" s="46">
        <v>73</v>
      </c>
      <c r="B239" s="18" t="s">
        <v>209</v>
      </c>
      <c r="C239" s="47" t="s">
        <v>207</v>
      </c>
      <c r="D239" s="27">
        <f>D237</f>
        <v>380</v>
      </c>
      <c r="E239" s="10"/>
      <c r="F239" s="35">
        <f t="shared" si="9"/>
        <v>0</v>
      </c>
      <c r="G239" s="10"/>
      <c r="H239" s="35">
        <f t="shared" si="10"/>
        <v>0</v>
      </c>
      <c r="I239" s="35">
        <f t="shared" si="11"/>
        <v>0</v>
      </c>
    </row>
    <row r="240" spans="1:9" ht="16.5" outlineLevel="1" x14ac:dyDescent="0.25">
      <c r="A240" s="46">
        <v>74</v>
      </c>
      <c r="B240" s="18" t="s">
        <v>210</v>
      </c>
      <c r="C240" s="47" t="s">
        <v>211</v>
      </c>
      <c r="D240" s="27">
        <v>3</v>
      </c>
      <c r="E240" s="10"/>
      <c r="F240" s="35">
        <f t="shared" si="9"/>
        <v>0</v>
      </c>
      <c r="G240" s="10"/>
      <c r="H240" s="35">
        <f t="shared" si="10"/>
        <v>0</v>
      </c>
      <c r="I240" s="35">
        <f t="shared" si="11"/>
        <v>0</v>
      </c>
    </row>
    <row r="241" spans="1:9" ht="16.5" outlineLevel="1" x14ac:dyDescent="0.25">
      <c r="A241" s="46">
        <v>75</v>
      </c>
      <c r="B241" s="18" t="s">
        <v>212</v>
      </c>
      <c r="C241" s="47" t="s">
        <v>211</v>
      </c>
      <c r="D241" s="27">
        <v>12</v>
      </c>
      <c r="E241" s="10"/>
      <c r="F241" s="35">
        <f t="shared" si="9"/>
        <v>0</v>
      </c>
      <c r="G241" s="10"/>
      <c r="H241" s="35">
        <f t="shared" si="10"/>
        <v>0</v>
      </c>
      <c r="I241" s="35">
        <f t="shared" si="11"/>
        <v>0</v>
      </c>
    </row>
    <row r="242" spans="1:9" ht="16.5" outlineLevel="1" x14ac:dyDescent="0.25">
      <c r="A242" s="46">
        <v>76</v>
      </c>
      <c r="B242" s="18" t="s">
        <v>220</v>
      </c>
      <c r="C242" s="47" t="s">
        <v>211</v>
      </c>
      <c r="D242" s="27">
        <v>2</v>
      </c>
      <c r="E242" s="10"/>
      <c r="F242" s="35">
        <f t="shared" si="9"/>
        <v>0</v>
      </c>
      <c r="G242" s="10"/>
      <c r="H242" s="35">
        <f t="shared" si="10"/>
        <v>0</v>
      </c>
      <c r="I242" s="35">
        <f t="shared" si="11"/>
        <v>0</v>
      </c>
    </row>
    <row r="243" spans="1:9" ht="16.5" outlineLevel="1" x14ac:dyDescent="0.25">
      <c r="A243" s="46">
        <v>77</v>
      </c>
      <c r="B243" s="18" t="s">
        <v>214</v>
      </c>
      <c r="C243" s="47" t="s">
        <v>202</v>
      </c>
      <c r="D243" s="27">
        <v>1</v>
      </c>
      <c r="E243" s="10"/>
      <c r="F243" s="35">
        <f t="shared" si="9"/>
        <v>0</v>
      </c>
      <c r="G243" s="10"/>
      <c r="H243" s="35">
        <f t="shared" si="10"/>
        <v>0</v>
      </c>
      <c r="I243" s="35">
        <f t="shared" si="11"/>
        <v>0</v>
      </c>
    </row>
    <row r="244" spans="1:9" ht="16.5" outlineLevel="1" x14ac:dyDescent="0.25">
      <c r="A244" s="46">
        <v>78</v>
      </c>
      <c r="B244" s="18" t="s">
        <v>215</v>
      </c>
      <c r="C244" s="47" t="s">
        <v>207</v>
      </c>
      <c r="D244" s="27">
        <v>40</v>
      </c>
      <c r="E244" s="10"/>
      <c r="F244" s="35">
        <f t="shared" si="9"/>
        <v>0</v>
      </c>
      <c r="G244" s="10"/>
      <c r="H244" s="35">
        <f t="shared" si="10"/>
        <v>0</v>
      </c>
      <c r="I244" s="35">
        <f t="shared" si="11"/>
        <v>0</v>
      </c>
    </row>
    <row r="245" spans="1:9" ht="16.5" outlineLevel="1" x14ac:dyDescent="0.25">
      <c r="A245" s="46">
        <v>79</v>
      </c>
      <c r="B245" s="18" t="s">
        <v>252</v>
      </c>
      <c r="C245" s="47" t="s">
        <v>202</v>
      </c>
      <c r="D245" s="27">
        <v>1</v>
      </c>
      <c r="E245" s="10"/>
      <c r="F245" s="35">
        <f t="shared" si="9"/>
        <v>0</v>
      </c>
      <c r="G245" s="10"/>
      <c r="H245" s="35">
        <f t="shared" si="10"/>
        <v>0</v>
      </c>
      <c r="I245" s="35">
        <f t="shared" si="11"/>
        <v>0</v>
      </c>
    </row>
    <row r="246" spans="1:9" ht="16.5" outlineLevel="1" x14ac:dyDescent="0.25">
      <c r="A246" s="46">
        <v>80</v>
      </c>
      <c r="B246" s="18" t="s">
        <v>253</v>
      </c>
      <c r="C246" s="47" t="s">
        <v>202</v>
      </c>
      <c r="D246" s="27">
        <v>1</v>
      </c>
      <c r="E246" s="10"/>
      <c r="F246" s="35">
        <f t="shared" si="9"/>
        <v>0</v>
      </c>
      <c r="G246" s="10"/>
      <c r="H246" s="35">
        <f t="shared" si="10"/>
        <v>0</v>
      </c>
      <c r="I246" s="35">
        <f t="shared" si="11"/>
        <v>0</v>
      </c>
    </row>
    <row r="247" spans="1:9" ht="16.5" outlineLevel="1" x14ac:dyDescent="0.25">
      <c r="A247" s="46">
        <v>81</v>
      </c>
      <c r="B247" s="18" t="s">
        <v>254</v>
      </c>
      <c r="C247" s="47" t="s">
        <v>202</v>
      </c>
      <c r="D247" s="27">
        <v>1</v>
      </c>
      <c r="E247" s="10"/>
      <c r="F247" s="35">
        <f t="shared" si="9"/>
        <v>0</v>
      </c>
      <c r="G247" s="10"/>
      <c r="H247" s="35">
        <f t="shared" si="10"/>
        <v>0</v>
      </c>
      <c r="I247" s="35">
        <f t="shared" si="11"/>
        <v>0</v>
      </c>
    </row>
    <row r="248" spans="1:9" ht="16.5" outlineLevel="1" x14ac:dyDescent="0.25">
      <c r="A248" s="46">
        <v>82</v>
      </c>
      <c r="B248" s="18" t="s">
        <v>255</v>
      </c>
      <c r="C248" s="47" t="s">
        <v>202</v>
      </c>
      <c r="D248" s="27">
        <v>1</v>
      </c>
      <c r="E248" s="10"/>
      <c r="F248" s="35">
        <f t="shared" si="9"/>
        <v>0</v>
      </c>
      <c r="G248" s="10"/>
      <c r="H248" s="35">
        <f t="shared" si="10"/>
        <v>0</v>
      </c>
      <c r="I248" s="35">
        <f t="shared" si="11"/>
        <v>0</v>
      </c>
    </row>
    <row r="249" spans="1:9" ht="16.5" outlineLevel="1" x14ac:dyDescent="0.25">
      <c r="A249" s="46">
        <v>83</v>
      </c>
      <c r="B249" s="18" t="s">
        <v>221</v>
      </c>
      <c r="C249" s="47" t="s">
        <v>153</v>
      </c>
      <c r="D249" s="27">
        <v>4</v>
      </c>
      <c r="E249" s="10"/>
      <c r="F249" s="35">
        <f t="shared" si="9"/>
        <v>0</v>
      </c>
      <c r="G249" s="10"/>
      <c r="H249" s="35">
        <f t="shared" si="10"/>
        <v>0</v>
      </c>
      <c r="I249" s="35">
        <f t="shared" si="11"/>
        <v>0</v>
      </c>
    </row>
    <row r="250" spans="1:9" ht="16.5" outlineLevel="1" x14ac:dyDescent="0.25">
      <c r="A250" s="46">
        <v>84</v>
      </c>
      <c r="B250" s="18" t="s">
        <v>222</v>
      </c>
      <c r="C250" s="47" t="s">
        <v>153</v>
      </c>
      <c r="D250" s="27">
        <v>16</v>
      </c>
      <c r="E250" s="10"/>
      <c r="F250" s="35">
        <f t="shared" si="9"/>
        <v>0</v>
      </c>
      <c r="G250" s="10"/>
      <c r="H250" s="35">
        <f t="shared" si="10"/>
        <v>0</v>
      </c>
      <c r="I250" s="35">
        <f t="shared" si="11"/>
        <v>0</v>
      </c>
    </row>
    <row r="251" spans="1:9" ht="16.5" outlineLevel="1" x14ac:dyDescent="0.25">
      <c r="A251" s="46">
        <v>85</v>
      </c>
      <c r="B251" s="18" t="s">
        <v>223</v>
      </c>
      <c r="C251" s="47" t="s">
        <v>207</v>
      </c>
      <c r="D251" s="27">
        <v>48</v>
      </c>
      <c r="E251" s="10"/>
      <c r="F251" s="35">
        <f t="shared" si="9"/>
        <v>0</v>
      </c>
      <c r="G251" s="10"/>
      <c r="H251" s="35">
        <f t="shared" si="10"/>
        <v>0</v>
      </c>
      <c r="I251" s="35">
        <f t="shared" si="11"/>
        <v>0</v>
      </c>
    </row>
    <row r="252" spans="1:9" ht="16.5" outlineLevel="1" x14ac:dyDescent="0.25">
      <c r="A252" s="46">
        <v>86</v>
      </c>
      <c r="B252" s="18" t="s">
        <v>214</v>
      </c>
      <c r="C252" s="47" t="s">
        <v>202</v>
      </c>
      <c r="D252" s="27">
        <v>4</v>
      </c>
      <c r="E252" s="10"/>
      <c r="F252" s="35">
        <f t="shared" si="9"/>
        <v>0</v>
      </c>
      <c r="G252" s="10"/>
      <c r="H252" s="35">
        <f t="shared" si="10"/>
        <v>0</v>
      </c>
      <c r="I252" s="35">
        <f t="shared" si="11"/>
        <v>0</v>
      </c>
    </row>
    <row r="253" spans="1:9" ht="16.5" outlineLevel="1" x14ac:dyDescent="0.25">
      <c r="A253" s="46">
        <v>87</v>
      </c>
      <c r="B253" s="18" t="s">
        <v>224</v>
      </c>
      <c r="C253" s="47" t="s">
        <v>153</v>
      </c>
      <c r="D253" s="27">
        <v>4</v>
      </c>
      <c r="E253" s="10"/>
      <c r="F253" s="35">
        <f t="shared" si="9"/>
        <v>0</v>
      </c>
      <c r="G253" s="10"/>
      <c r="H253" s="35">
        <f t="shared" si="10"/>
        <v>0</v>
      </c>
      <c r="I253" s="35">
        <f t="shared" si="11"/>
        <v>0</v>
      </c>
    </row>
    <row r="254" spans="1:9" ht="16.5" outlineLevel="1" x14ac:dyDescent="0.25">
      <c r="A254" s="46">
        <v>88</v>
      </c>
      <c r="B254" s="18" t="s">
        <v>225</v>
      </c>
      <c r="C254" s="47" t="s">
        <v>153</v>
      </c>
      <c r="D254" s="27">
        <v>4</v>
      </c>
      <c r="E254" s="10"/>
      <c r="F254" s="35">
        <f t="shared" si="9"/>
        <v>0</v>
      </c>
      <c r="G254" s="10"/>
      <c r="H254" s="35">
        <f t="shared" si="10"/>
        <v>0</v>
      </c>
      <c r="I254" s="35">
        <f t="shared" si="11"/>
        <v>0</v>
      </c>
    </row>
    <row r="255" spans="1:9" ht="16.5" outlineLevel="1" x14ac:dyDescent="0.25">
      <c r="A255" s="46">
        <v>89</v>
      </c>
      <c r="B255" s="18" t="s">
        <v>226</v>
      </c>
      <c r="C255" s="47" t="s">
        <v>153</v>
      </c>
      <c r="D255" s="27">
        <v>21</v>
      </c>
      <c r="E255" s="10"/>
      <c r="F255" s="35">
        <f t="shared" si="9"/>
        <v>0</v>
      </c>
      <c r="G255" s="10"/>
      <c r="H255" s="35">
        <f t="shared" si="10"/>
        <v>0</v>
      </c>
      <c r="I255" s="35">
        <f t="shared" si="11"/>
        <v>0</v>
      </c>
    </row>
    <row r="256" spans="1:9" ht="16.5" outlineLevel="1" x14ac:dyDescent="0.25">
      <c r="A256" s="46">
        <v>90</v>
      </c>
      <c r="B256" s="18" t="s">
        <v>227</v>
      </c>
      <c r="C256" s="47" t="s">
        <v>153</v>
      </c>
      <c r="D256" s="27">
        <v>7</v>
      </c>
      <c r="E256" s="10"/>
      <c r="F256" s="35">
        <f t="shared" si="9"/>
        <v>0</v>
      </c>
      <c r="G256" s="10"/>
      <c r="H256" s="35">
        <f t="shared" si="10"/>
        <v>0</v>
      </c>
      <c r="I256" s="35">
        <f t="shared" si="11"/>
        <v>0</v>
      </c>
    </row>
    <row r="257" spans="1:9" ht="16.5" outlineLevel="1" x14ac:dyDescent="0.25">
      <c r="A257" s="46">
        <v>91</v>
      </c>
      <c r="B257" s="18" t="s">
        <v>228</v>
      </c>
      <c r="C257" s="47" t="s">
        <v>153</v>
      </c>
      <c r="D257" s="27">
        <v>5</v>
      </c>
      <c r="E257" s="10"/>
      <c r="F257" s="35">
        <f t="shared" si="9"/>
        <v>0</v>
      </c>
      <c r="G257" s="10"/>
      <c r="H257" s="35">
        <f t="shared" si="10"/>
        <v>0</v>
      </c>
      <c r="I257" s="35">
        <f t="shared" si="11"/>
        <v>0</v>
      </c>
    </row>
    <row r="258" spans="1:9" ht="16.5" outlineLevel="1" x14ac:dyDescent="0.25">
      <c r="A258" s="46">
        <v>92</v>
      </c>
      <c r="B258" s="18" t="s">
        <v>229</v>
      </c>
      <c r="C258" s="47" t="s">
        <v>202</v>
      </c>
      <c r="D258" s="27">
        <f>SUM(D254:D257)</f>
        <v>37</v>
      </c>
      <c r="E258" s="10"/>
      <c r="F258" s="35">
        <f t="shared" si="9"/>
        <v>0</v>
      </c>
      <c r="G258" s="10"/>
      <c r="H258" s="35">
        <f t="shared" si="10"/>
        <v>0</v>
      </c>
      <c r="I258" s="35">
        <f t="shared" si="11"/>
        <v>0</v>
      </c>
    </row>
    <row r="259" spans="1:9" ht="16.5" outlineLevel="1" x14ac:dyDescent="0.25">
      <c r="A259" s="46">
        <v>93</v>
      </c>
      <c r="B259" s="18" t="s">
        <v>230</v>
      </c>
      <c r="C259" s="47" t="s">
        <v>200</v>
      </c>
      <c r="D259" s="27">
        <v>96</v>
      </c>
      <c r="E259" s="10"/>
      <c r="F259" s="35">
        <f t="shared" si="9"/>
        <v>0</v>
      </c>
      <c r="G259" s="10"/>
      <c r="H259" s="35">
        <f t="shared" si="10"/>
        <v>0</v>
      </c>
      <c r="I259" s="35">
        <f t="shared" si="11"/>
        <v>0</v>
      </c>
    </row>
    <row r="260" spans="1:9" ht="16.5" outlineLevel="1" x14ac:dyDescent="0.25">
      <c r="A260" s="46">
        <v>94</v>
      </c>
      <c r="B260" s="18" t="s">
        <v>231</v>
      </c>
      <c r="C260" s="47" t="s">
        <v>200</v>
      </c>
      <c r="D260" s="27">
        <v>124</v>
      </c>
      <c r="E260" s="10"/>
      <c r="F260" s="35">
        <f t="shared" si="9"/>
        <v>0</v>
      </c>
      <c r="G260" s="10"/>
      <c r="H260" s="35">
        <f t="shared" si="10"/>
        <v>0</v>
      </c>
      <c r="I260" s="35">
        <f t="shared" si="11"/>
        <v>0</v>
      </c>
    </row>
    <row r="261" spans="1:9" ht="16.5" outlineLevel="1" x14ac:dyDescent="0.25">
      <c r="A261" s="46">
        <v>95</v>
      </c>
      <c r="B261" s="18" t="s">
        <v>232</v>
      </c>
      <c r="C261" s="47" t="s">
        <v>200</v>
      </c>
      <c r="D261" s="27">
        <v>162</v>
      </c>
      <c r="E261" s="10"/>
      <c r="F261" s="35">
        <f t="shared" si="9"/>
        <v>0</v>
      </c>
      <c r="G261" s="10"/>
      <c r="H261" s="35">
        <f t="shared" si="10"/>
        <v>0</v>
      </c>
      <c r="I261" s="35">
        <f t="shared" si="11"/>
        <v>0</v>
      </c>
    </row>
    <row r="262" spans="1:9" ht="16.5" outlineLevel="1" x14ac:dyDescent="0.25">
      <c r="A262" s="46">
        <v>96</v>
      </c>
      <c r="B262" s="18" t="s">
        <v>233</v>
      </c>
      <c r="C262" s="47" t="s">
        <v>200</v>
      </c>
      <c r="D262" s="27">
        <v>80</v>
      </c>
      <c r="E262" s="10"/>
      <c r="F262" s="35">
        <f t="shared" si="9"/>
        <v>0</v>
      </c>
      <c r="G262" s="10"/>
      <c r="H262" s="35">
        <f t="shared" si="10"/>
        <v>0</v>
      </c>
      <c r="I262" s="35">
        <f t="shared" si="11"/>
        <v>0</v>
      </c>
    </row>
    <row r="263" spans="1:9" ht="16.5" outlineLevel="1" x14ac:dyDescent="0.25">
      <c r="A263" s="46">
        <v>97</v>
      </c>
      <c r="B263" s="18" t="s">
        <v>234</v>
      </c>
      <c r="C263" s="47" t="s">
        <v>200</v>
      </c>
      <c r="D263" s="27">
        <v>256</v>
      </c>
      <c r="E263" s="10"/>
      <c r="F263" s="35">
        <f t="shared" si="9"/>
        <v>0</v>
      </c>
      <c r="G263" s="10"/>
      <c r="H263" s="35">
        <f t="shared" si="10"/>
        <v>0</v>
      </c>
      <c r="I263" s="35">
        <f t="shared" si="11"/>
        <v>0</v>
      </c>
    </row>
    <row r="264" spans="1:9" ht="16.5" outlineLevel="1" x14ac:dyDescent="0.25">
      <c r="A264" s="46">
        <v>98</v>
      </c>
      <c r="B264" s="18" t="s">
        <v>235</v>
      </c>
      <c r="C264" s="47" t="s">
        <v>200</v>
      </c>
      <c r="D264" s="27">
        <f>84+160</f>
        <v>244</v>
      </c>
      <c r="E264" s="10"/>
      <c r="F264" s="35">
        <f t="shared" si="9"/>
        <v>0</v>
      </c>
      <c r="G264" s="10"/>
      <c r="H264" s="35">
        <f t="shared" si="10"/>
        <v>0</v>
      </c>
      <c r="I264" s="35">
        <f t="shared" si="11"/>
        <v>0</v>
      </c>
    </row>
    <row r="265" spans="1:9" ht="16.5" outlineLevel="1" x14ac:dyDescent="0.25">
      <c r="A265" s="46">
        <v>99</v>
      </c>
      <c r="B265" s="18" t="s">
        <v>236</v>
      </c>
      <c r="C265" s="47" t="s">
        <v>200</v>
      </c>
      <c r="D265" s="27">
        <f>120+248</f>
        <v>368</v>
      </c>
      <c r="E265" s="10"/>
      <c r="F265" s="35">
        <f t="shared" si="9"/>
        <v>0</v>
      </c>
      <c r="G265" s="10"/>
      <c r="H265" s="35">
        <f t="shared" si="10"/>
        <v>0</v>
      </c>
      <c r="I265" s="35">
        <f t="shared" si="11"/>
        <v>0</v>
      </c>
    </row>
    <row r="266" spans="1:9" ht="16.5" outlineLevel="1" x14ac:dyDescent="0.25">
      <c r="A266" s="46">
        <v>100</v>
      </c>
      <c r="B266" s="18" t="s">
        <v>237</v>
      </c>
      <c r="C266" s="47" t="s">
        <v>200</v>
      </c>
      <c r="D266" s="27">
        <f>D259+D260+D261+D262</f>
        <v>462</v>
      </c>
      <c r="E266" s="10"/>
      <c r="F266" s="35">
        <f t="shared" si="9"/>
        <v>0</v>
      </c>
      <c r="G266" s="10"/>
      <c r="H266" s="35">
        <f t="shared" si="10"/>
        <v>0</v>
      </c>
      <c r="I266" s="35">
        <f t="shared" si="11"/>
        <v>0</v>
      </c>
    </row>
    <row r="267" spans="1:9" ht="16.5" outlineLevel="1" x14ac:dyDescent="0.25">
      <c r="A267" s="46">
        <v>101</v>
      </c>
      <c r="B267" s="18" t="s">
        <v>238</v>
      </c>
      <c r="C267" s="47" t="s">
        <v>200</v>
      </c>
      <c r="D267" s="27">
        <f>D263+D264+D265</f>
        <v>868</v>
      </c>
      <c r="E267" s="10"/>
      <c r="F267" s="35">
        <f t="shared" si="9"/>
        <v>0</v>
      </c>
      <c r="G267" s="10"/>
      <c r="H267" s="35">
        <f t="shared" si="10"/>
        <v>0</v>
      </c>
      <c r="I267" s="35">
        <f t="shared" si="11"/>
        <v>0</v>
      </c>
    </row>
    <row r="268" spans="1:9" ht="16.5" outlineLevel="1" x14ac:dyDescent="0.25">
      <c r="A268" s="46">
        <v>102</v>
      </c>
      <c r="B268" s="18" t="s">
        <v>239</v>
      </c>
      <c r="C268" s="47" t="s">
        <v>202</v>
      </c>
      <c r="D268" s="27">
        <v>1</v>
      </c>
      <c r="E268" s="10"/>
      <c r="F268" s="35">
        <f t="shared" si="9"/>
        <v>0</v>
      </c>
      <c r="G268" s="10"/>
      <c r="H268" s="35">
        <f t="shared" si="10"/>
        <v>0</v>
      </c>
      <c r="I268" s="35">
        <f t="shared" si="11"/>
        <v>0</v>
      </c>
    </row>
    <row r="269" spans="1:9" ht="16.5" outlineLevel="1" x14ac:dyDescent="0.25">
      <c r="A269" s="46">
        <v>103</v>
      </c>
      <c r="B269" s="18" t="s">
        <v>240</v>
      </c>
      <c r="C269" s="47" t="s">
        <v>202</v>
      </c>
      <c r="D269" s="27">
        <v>1</v>
      </c>
      <c r="E269" s="10"/>
      <c r="F269" s="35">
        <f t="shared" si="9"/>
        <v>0</v>
      </c>
      <c r="G269" s="10"/>
      <c r="H269" s="35">
        <f t="shared" si="10"/>
        <v>0</v>
      </c>
      <c r="I269" s="35">
        <f t="shared" si="11"/>
        <v>0</v>
      </c>
    </row>
    <row r="270" spans="1:9" ht="16.5" outlineLevel="1" x14ac:dyDescent="0.25">
      <c r="A270" s="46">
        <v>104</v>
      </c>
      <c r="B270" s="18" t="s">
        <v>241</v>
      </c>
      <c r="C270" s="47" t="s">
        <v>200</v>
      </c>
      <c r="D270" s="27">
        <v>120</v>
      </c>
      <c r="E270" s="10"/>
      <c r="F270" s="35">
        <f t="shared" si="9"/>
        <v>0</v>
      </c>
      <c r="G270" s="10"/>
      <c r="H270" s="35">
        <f t="shared" si="10"/>
        <v>0</v>
      </c>
      <c r="I270" s="35">
        <f t="shared" si="11"/>
        <v>0</v>
      </c>
    </row>
    <row r="271" spans="1:9" ht="16.5" outlineLevel="1" x14ac:dyDescent="0.25">
      <c r="A271" s="46">
        <v>105</v>
      </c>
      <c r="B271" s="18" t="s">
        <v>242</v>
      </c>
      <c r="C271" s="47" t="s">
        <v>200</v>
      </c>
      <c r="D271" s="27">
        <v>80</v>
      </c>
      <c r="E271" s="10"/>
      <c r="F271" s="35">
        <f t="shared" si="9"/>
        <v>0</v>
      </c>
      <c r="G271" s="10"/>
      <c r="H271" s="35">
        <f t="shared" si="10"/>
        <v>0</v>
      </c>
      <c r="I271" s="35">
        <f t="shared" si="11"/>
        <v>0</v>
      </c>
    </row>
    <row r="272" spans="1:9" ht="16.5" outlineLevel="1" x14ac:dyDescent="0.25">
      <c r="A272" s="46">
        <v>106</v>
      </c>
      <c r="B272" s="18" t="s">
        <v>243</v>
      </c>
      <c r="C272" s="47" t="s">
        <v>200</v>
      </c>
      <c r="D272" s="27">
        <v>210</v>
      </c>
      <c r="E272" s="10"/>
      <c r="F272" s="35">
        <f t="shared" ref="F272" si="12">E272*D272</f>
        <v>0</v>
      </c>
      <c r="G272" s="10"/>
      <c r="H272" s="35">
        <f t="shared" ref="H272" si="13">D272*G272</f>
        <v>0</v>
      </c>
      <c r="I272" s="35">
        <f t="shared" ref="I272" si="14">SUM(H272,F272)</f>
        <v>0</v>
      </c>
    </row>
    <row r="273" spans="1:10" x14ac:dyDescent="0.25">
      <c r="A273" s="48"/>
      <c r="B273" s="49" t="s">
        <v>9</v>
      </c>
      <c r="C273" s="50"/>
      <c r="D273" s="51"/>
      <c r="E273" s="51"/>
      <c r="F273" s="51">
        <f>SUM(F166,F98,F91,F81,F74,F58,F56,F53,F46,F22,F15)</f>
        <v>0</v>
      </c>
      <c r="G273" s="51"/>
      <c r="H273" s="51">
        <f>SUM(H166,H98,H91,H81,H74,H58,H56,H53,H46,H22,H15)</f>
        <v>0</v>
      </c>
      <c r="I273" s="51">
        <f>SUM(I166,I98,I91,I81,I74,I58,I56,I53,I46,I22,I15)</f>
        <v>0</v>
      </c>
      <c r="J273" s="54">
        <f>I273-SUM(H273,F273)</f>
        <v>0</v>
      </c>
    </row>
    <row r="274" spans="1:10" x14ac:dyDescent="0.25">
      <c r="A274" s="48"/>
      <c r="B274" s="49" t="s">
        <v>29</v>
      </c>
      <c r="C274" s="52">
        <v>0.02</v>
      </c>
      <c r="D274" s="53"/>
      <c r="E274" s="53"/>
      <c r="F274" s="53"/>
      <c r="G274" s="53"/>
      <c r="H274" s="53"/>
      <c r="I274" s="53">
        <f>F273*C274</f>
        <v>0</v>
      </c>
    </row>
    <row r="275" spans="1:10" x14ac:dyDescent="0.25">
      <c r="A275" s="48"/>
      <c r="B275" s="49" t="s">
        <v>13</v>
      </c>
      <c r="C275" s="50"/>
      <c r="D275" s="51"/>
      <c r="E275" s="51"/>
      <c r="F275" s="51"/>
      <c r="G275" s="51"/>
      <c r="H275" s="51"/>
      <c r="I275" s="51">
        <f>SUM(I273:I274)</f>
        <v>0</v>
      </c>
    </row>
    <row r="276" spans="1:10" x14ac:dyDescent="0.25">
      <c r="A276" s="48"/>
      <c r="B276" s="49" t="s">
        <v>10</v>
      </c>
      <c r="C276" s="52"/>
      <c r="D276" s="53"/>
      <c r="E276" s="53"/>
      <c r="F276" s="53"/>
      <c r="G276" s="53"/>
      <c r="H276" s="53"/>
      <c r="I276" s="53">
        <f>I275*C276</f>
        <v>0</v>
      </c>
    </row>
    <row r="277" spans="1:10" x14ac:dyDescent="0.25">
      <c r="A277" s="48"/>
      <c r="B277" s="49" t="s">
        <v>9</v>
      </c>
      <c r="C277" s="52"/>
      <c r="D277" s="53"/>
      <c r="E277" s="53"/>
      <c r="F277" s="53"/>
      <c r="G277" s="53"/>
      <c r="H277" s="53"/>
      <c r="I277" s="53">
        <f>SUM(I275:I276)</f>
        <v>0</v>
      </c>
    </row>
    <row r="278" spans="1:10" x14ac:dyDescent="0.25">
      <c r="A278" s="48"/>
      <c r="B278" s="49" t="s">
        <v>11</v>
      </c>
      <c r="C278" s="52"/>
      <c r="D278" s="53"/>
      <c r="E278" s="53"/>
      <c r="F278" s="53"/>
      <c r="G278" s="53"/>
      <c r="H278" s="53"/>
      <c r="I278" s="53">
        <f>I277*C278</f>
        <v>0</v>
      </c>
    </row>
    <row r="279" spans="1:10" x14ac:dyDescent="0.25">
      <c r="A279" s="48"/>
      <c r="B279" s="49" t="s">
        <v>9</v>
      </c>
      <c r="C279" s="52"/>
      <c r="D279" s="53"/>
      <c r="E279" s="53"/>
      <c r="F279" s="53"/>
      <c r="G279" s="53"/>
      <c r="H279" s="53"/>
      <c r="I279" s="53">
        <f>SUM(I277:I278)</f>
        <v>0</v>
      </c>
    </row>
    <row r="280" spans="1:10" x14ac:dyDescent="0.25">
      <c r="A280" s="48"/>
      <c r="B280" s="49" t="s">
        <v>12</v>
      </c>
      <c r="C280" s="52">
        <v>0.03</v>
      </c>
      <c r="D280" s="53"/>
      <c r="E280" s="53"/>
      <c r="F280" s="53"/>
      <c r="G280" s="53"/>
      <c r="H280" s="53"/>
      <c r="I280" s="53">
        <f>I279*C280</f>
        <v>0</v>
      </c>
    </row>
    <row r="281" spans="1:10" x14ac:dyDescent="0.25">
      <c r="A281" s="48"/>
      <c r="B281" s="49" t="s">
        <v>13</v>
      </c>
      <c r="C281" s="52"/>
      <c r="D281" s="53"/>
      <c r="E281" s="53"/>
      <c r="F281" s="53"/>
      <c r="G281" s="53"/>
      <c r="H281" s="53"/>
      <c r="I281" s="53">
        <f>SUM(I279:I280)</f>
        <v>0</v>
      </c>
    </row>
    <row r="282" spans="1:10" x14ac:dyDescent="0.25">
      <c r="A282" s="48"/>
      <c r="B282" s="49" t="s">
        <v>9</v>
      </c>
      <c r="C282" s="52">
        <v>0.18</v>
      </c>
      <c r="D282" s="53"/>
      <c r="E282" s="53"/>
      <c r="F282" s="53"/>
      <c r="G282" s="53"/>
      <c r="H282" s="53"/>
      <c r="I282" s="53">
        <f>I281*C282</f>
        <v>0</v>
      </c>
    </row>
    <row r="283" spans="1:10" x14ac:dyDescent="0.25">
      <c r="A283" s="48"/>
      <c r="B283" s="49" t="s">
        <v>13</v>
      </c>
      <c r="C283" s="52"/>
      <c r="D283" s="53"/>
      <c r="E283" s="53"/>
      <c r="F283" s="53"/>
      <c r="G283" s="53"/>
      <c r="H283" s="53"/>
      <c r="I283" s="53">
        <f>SUM(I281:I282)</f>
        <v>0</v>
      </c>
    </row>
    <row r="290" spans="2:10" x14ac:dyDescent="0.2">
      <c r="B290" s="92" t="s">
        <v>282</v>
      </c>
      <c r="C290" s="83"/>
      <c r="D290" s="83"/>
      <c r="E290" s="83"/>
      <c r="F290" s="83"/>
      <c r="G290" s="83"/>
      <c r="H290" s="83"/>
      <c r="I290" s="83"/>
      <c r="J290" s="83"/>
    </row>
    <row r="291" spans="2:10" x14ac:dyDescent="0.2">
      <c r="B291" s="93"/>
      <c r="C291" s="89"/>
      <c r="D291" s="83"/>
      <c r="E291" s="83"/>
      <c r="F291" s="83"/>
      <c r="G291" s="83"/>
      <c r="H291" s="83"/>
      <c r="I291" s="83"/>
      <c r="J291" s="83"/>
    </row>
    <row r="292" spans="2:10" x14ac:dyDescent="0.2">
      <c r="B292" s="93"/>
      <c r="C292" s="89"/>
      <c r="D292" s="83"/>
      <c r="E292" s="83"/>
      <c r="F292" s="83"/>
      <c r="G292" s="83"/>
      <c r="H292" s="83"/>
      <c r="I292" s="83"/>
      <c r="J292" s="83"/>
    </row>
    <row r="293" spans="2:10" x14ac:dyDescent="0.2">
      <c r="B293" s="94" t="s">
        <v>283</v>
      </c>
      <c r="C293" s="89"/>
      <c r="D293" s="83"/>
      <c r="E293" s="83"/>
      <c r="F293" s="83"/>
      <c r="G293" s="83"/>
      <c r="H293" s="92" t="s">
        <v>284</v>
      </c>
      <c r="I293" s="94"/>
    </row>
    <row r="294" spans="2:10" x14ac:dyDescent="0.2">
      <c r="B294" s="95"/>
      <c r="C294" s="89"/>
      <c r="D294" s="83"/>
      <c r="E294" s="83"/>
      <c r="F294" s="83"/>
      <c r="G294" s="83"/>
      <c r="H294" s="83"/>
      <c r="I294" s="83"/>
      <c r="J294" s="83"/>
    </row>
    <row r="295" spans="2:10" x14ac:dyDescent="0.2">
      <c r="B295" s="83"/>
      <c r="C295" s="89"/>
      <c r="D295" s="83"/>
      <c r="E295" s="83"/>
      <c r="F295" s="83"/>
      <c r="G295" s="83"/>
      <c r="H295" s="83"/>
      <c r="I295" s="83"/>
      <c r="J295" s="83"/>
    </row>
    <row r="296" spans="2:10" x14ac:dyDescent="0.2">
      <c r="B296" s="94"/>
      <c r="C296" s="89"/>
      <c r="D296" s="83"/>
      <c r="E296" s="83"/>
      <c r="F296" s="83"/>
      <c r="G296" s="83"/>
      <c r="H296" s="83"/>
      <c r="I296" s="83"/>
      <c r="J296" s="83"/>
    </row>
    <row r="297" spans="2:10" x14ac:dyDescent="0.2">
      <c r="B297" s="96" t="s">
        <v>285</v>
      </c>
      <c r="C297" s="89"/>
      <c r="D297" s="83"/>
      <c r="E297" s="83"/>
      <c r="F297" s="83"/>
      <c r="G297" s="83"/>
      <c r="H297" s="83"/>
      <c r="I297" s="83"/>
      <c r="J297" s="83"/>
    </row>
  </sheetData>
  <autoFilter ref="A13:I283" xr:uid="{F25042E9-3FB5-490E-94E9-E65D2B353472}"/>
  <mergeCells count="8">
    <mergeCell ref="G11:H11"/>
    <mergeCell ref="I11:I12"/>
    <mergeCell ref="E11:F11"/>
    <mergeCell ref="C2:I2"/>
    <mergeCell ref="C3:I3"/>
    <mergeCell ref="C4:I4"/>
    <mergeCell ref="C5:I5"/>
    <mergeCell ref="B8:I8"/>
  </mergeCells>
  <pageMargins left="0.16" right="0.16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თავფურცელი</vt:lpstr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</dc:creator>
  <cp:lastModifiedBy>Davit Ozashvili</cp:lastModifiedBy>
  <cp:lastPrinted>2019-04-16T21:50:53Z</cp:lastPrinted>
  <dcterms:created xsi:type="dcterms:W3CDTF">2019-04-08T12:38:23Z</dcterms:created>
  <dcterms:modified xsi:type="dcterms:W3CDTF">2019-05-21T07:22:53Z</dcterms:modified>
</cp:coreProperties>
</file>